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35" windowHeight="9345" activeTab="0"/>
  </bookViews>
  <sheets>
    <sheet name="Comments" sheetId="1" r:id="rId1"/>
    <sheet name="Load Comparison" sheetId="2" r:id="rId2"/>
    <sheet name="Closed Circuit Voltage" sheetId="3" r:id="rId3"/>
    <sheet name="Open Circuit Voltage" sheetId="4" r:id="rId4"/>
    <sheet name="Discharge Time (0.9V)" sheetId="5" r:id="rId5"/>
    <sheet name="0.9V Life t-test" sheetId="6" r:id="rId6"/>
    <sheet name="Discharge Time (0.8V)" sheetId="7" r:id="rId7"/>
    <sheet name="0.8V Life t-Test" sheetId="8" r:id="rId8"/>
    <sheet name="Mechanical" sheetId="9" r:id="rId9"/>
  </sheets>
  <definedNames/>
  <calcPr fullCalcOnLoad="1"/>
</workbook>
</file>

<file path=xl/comments3.xml><?xml version="1.0" encoding="utf-8"?>
<comments xmlns="http://schemas.openxmlformats.org/spreadsheetml/2006/main">
  <authors>
    <author>Charles S. Tritt</author>
  </authors>
  <commentList>
    <comment ref="AK39" authorId="0">
      <text>
        <r>
          <rPr>
            <b/>
            <sz val="8"/>
            <rFont val="Tahoma"/>
            <family val="0"/>
          </rPr>
          <t>Charles S. Tritt:</t>
        </r>
        <r>
          <rPr>
            <sz val="8"/>
            <rFont val="Tahoma"/>
            <family val="0"/>
          </rPr>
          <t xml:space="preserve">
Corrected2/4/01</t>
        </r>
      </text>
    </comment>
    <comment ref="AS31" authorId="0">
      <text>
        <r>
          <rPr>
            <b/>
            <sz val="8"/>
            <rFont val="Tahoma"/>
            <family val="0"/>
          </rPr>
          <t>Charles S. Tritt:</t>
        </r>
        <r>
          <rPr>
            <sz val="8"/>
            <rFont val="Tahoma"/>
            <family val="0"/>
          </rPr>
          <t xml:space="preserve">
Corrected 2/4/01</t>
        </r>
      </text>
    </comment>
    <comment ref="AD31" authorId="0">
      <text>
        <r>
          <rPr>
            <b/>
            <sz val="8"/>
            <rFont val="Tahoma"/>
            <family val="0"/>
          </rPr>
          <t>Charles S. Tritt:</t>
        </r>
        <r>
          <rPr>
            <sz val="8"/>
            <rFont val="Tahoma"/>
            <family val="0"/>
          </rPr>
          <t xml:space="preserve">
Corrected 2/4/01
</t>
        </r>
      </text>
    </comment>
  </commentList>
</comments>
</file>

<file path=xl/sharedStrings.xml><?xml version="1.0" encoding="utf-8"?>
<sst xmlns="http://schemas.openxmlformats.org/spreadsheetml/2006/main" count="208" uniqueCount="91">
  <si>
    <t>(hrs)</t>
  </si>
  <si>
    <t>Dave</t>
  </si>
  <si>
    <t>Eave</t>
  </si>
  <si>
    <t>Duracell</t>
  </si>
  <si>
    <t>Energizer</t>
  </si>
  <si>
    <t>Average</t>
  </si>
  <si>
    <t>Std Dev.</t>
  </si>
  <si>
    <t>Diameter</t>
  </si>
  <si>
    <t>F</t>
  </si>
  <si>
    <t>A</t>
  </si>
  <si>
    <t>G</t>
  </si>
  <si>
    <t>Mechanical Measurements</t>
  </si>
  <si>
    <t>(mm)</t>
  </si>
  <si>
    <t>Discharge Time (0.8 volts)</t>
  </si>
  <si>
    <t>Discharge Time (0.9 volts)</t>
  </si>
  <si>
    <t>Open Circuit V(t)</t>
  </si>
  <si>
    <t>Closed Circuit V(t)</t>
  </si>
  <si>
    <t>Load Resistance:</t>
  </si>
  <si>
    <t>Class of 2004 Battery Lab Data</t>
  </si>
  <si>
    <t>Battery</t>
  </si>
  <si>
    <t>Voltage -</t>
  </si>
  <si>
    <t>D11</t>
  </si>
  <si>
    <t>D12</t>
  </si>
  <si>
    <t>D13</t>
  </si>
  <si>
    <t>D14</t>
  </si>
  <si>
    <t>E11</t>
  </si>
  <si>
    <t>E12</t>
  </si>
  <si>
    <t>E13</t>
  </si>
  <si>
    <t>E14</t>
  </si>
  <si>
    <t>D21</t>
  </si>
  <si>
    <t>D22</t>
  </si>
  <si>
    <t>D23</t>
  </si>
  <si>
    <t>D24</t>
  </si>
  <si>
    <t>E21</t>
  </si>
  <si>
    <t>E22</t>
  </si>
  <si>
    <t>E23</t>
  </si>
  <si>
    <t>E24</t>
  </si>
  <si>
    <t>E31</t>
  </si>
  <si>
    <t>E32</t>
  </si>
  <si>
    <t>E33</t>
  </si>
  <si>
    <t>E34</t>
  </si>
  <si>
    <t>D31</t>
  </si>
  <si>
    <t>D32</t>
  </si>
  <si>
    <t>D33</t>
  </si>
  <si>
    <t>D34</t>
  </si>
  <si>
    <t>D41</t>
  </si>
  <si>
    <t>D42</t>
  </si>
  <si>
    <t>D43</t>
  </si>
  <si>
    <t>D44</t>
  </si>
  <si>
    <t>E41</t>
  </si>
  <si>
    <t>E42</t>
  </si>
  <si>
    <t>E43</t>
  </si>
  <si>
    <t>E44</t>
  </si>
  <si>
    <t>D51</t>
  </si>
  <si>
    <t>D52</t>
  </si>
  <si>
    <t>D53</t>
  </si>
  <si>
    <t>D54</t>
  </si>
  <si>
    <t>E51</t>
  </si>
  <si>
    <t>E52</t>
  </si>
  <si>
    <t>E53</t>
  </si>
  <si>
    <t>E54</t>
  </si>
  <si>
    <t>Estdev</t>
  </si>
  <si>
    <t>Dstdev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</si>
  <si>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</si>
  <si>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</si>
  <si>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</si>
  <si>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</si>
  <si>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</si>
  <si>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</si>
  <si>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</si>
  <si>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</si>
  <si>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</si>
  <si>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</si>
  <si>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</si>
  <si>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</si>
  <si>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</si>
  <si>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</si>
  <si>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Idea Times-</t>
  </si>
  <si>
    <t>Clock</t>
  </si>
  <si>
    <t>Load</t>
  </si>
  <si>
    <t>Ideal Times -</t>
  </si>
  <si>
    <t>Voltages -</t>
  </si>
  <si>
    <t>S.D</t>
  </si>
  <si>
    <t>95% Conf.</t>
  </si>
  <si>
    <t>S.D.</t>
  </si>
  <si>
    <t>Combined Data</t>
  </si>
  <si>
    <t>Created:</t>
  </si>
  <si>
    <t>Revised:</t>
  </si>
  <si>
    <t>Comments</t>
  </si>
  <si>
    <t>Initial version.</t>
  </si>
  <si>
    <t>Changed sample size for Energizer confidence interval. More changes needed.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</si>
</sst>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0"/>
  </numFmts>
  <fonts count="8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48"/>
      <name val="Arial"/>
      <family val="2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Load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Durcell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'Closed Circuit Voltage'!$B$9:$B$64</c:f>
              <c:numCache>
                <c:ptCount val="56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</c:v>
                </c:pt>
                <c:pt idx="8">
                  <c:v>1.1666666666666667</c:v>
                </c:pt>
                <c:pt idx="9">
                  <c:v>1.3333333333333333</c:v>
                </c:pt>
                <c:pt idx="10">
                  <c:v>1.5</c:v>
                </c:pt>
                <c:pt idx="11">
                  <c:v>1.6666666666666665</c:v>
                </c:pt>
                <c:pt idx="12">
                  <c:v>1.8333333333333335</c:v>
                </c:pt>
                <c:pt idx="13">
                  <c:v>2</c:v>
                </c:pt>
                <c:pt idx="14">
                  <c:v>2</c:v>
                </c:pt>
                <c:pt idx="15">
                  <c:v>2.1666666666666665</c:v>
                </c:pt>
                <c:pt idx="16">
                  <c:v>2.3333333333333335</c:v>
                </c:pt>
                <c:pt idx="17">
                  <c:v>2.5</c:v>
                </c:pt>
                <c:pt idx="18">
                  <c:v>2.6666666666666665</c:v>
                </c:pt>
                <c:pt idx="19">
                  <c:v>2.8333333333333335</c:v>
                </c:pt>
                <c:pt idx="20">
                  <c:v>3</c:v>
                </c:pt>
                <c:pt idx="21">
                  <c:v>3</c:v>
                </c:pt>
                <c:pt idx="22">
                  <c:v>3.1666666666666665</c:v>
                </c:pt>
                <c:pt idx="23">
                  <c:v>3.3333333333333335</c:v>
                </c:pt>
                <c:pt idx="24">
                  <c:v>3.5</c:v>
                </c:pt>
                <c:pt idx="25">
                  <c:v>3.6666666666666665</c:v>
                </c:pt>
                <c:pt idx="26">
                  <c:v>3.8333333333333335</c:v>
                </c:pt>
                <c:pt idx="27">
                  <c:v>4</c:v>
                </c:pt>
                <c:pt idx="28">
                  <c:v>4</c:v>
                </c:pt>
                <c:pt idx="29">
                  <c:v>4.166666666666667</c:v>
                </c:pt>
                <c:pt idx="30">
                  <c:v>4.333333333333333</c:v>
                </c:pt>
                <c:pt idx="31">
                  <c:v>4.5</c:v>
                </c:pt>
                <c:pt idx="32">
                  <c:v>4.666666666666667</c:v>
                </c:pt>
                <c:pt idx="33">
                  <c:v>4.833333333333333</c:v>
                </c:pt>
                <c:pt idx="34">
                  <c:v>5</c:v>
                </c:pt>
                <c:pt idx="35">
                  <c:v>5</c:v>
                </c:pt>
                <c:pt idx="36">
                  <c:v>5.166666666666667</c:v>
                </c:pt>
                <c:pt idx="37">
                  <c:v>5.333333333333333</c:v>
                </c:pt>
                <c:pt idx="38">
                  <c:v>5.5</c:v>
                </c:pt>
                <c:pt idx="39">
                  <c:v>5.666666666666667</c:v>
                </c:pt>
                <c:pt idx="40">
                  <c:v>5.833333333333333</c:v>
                </c:pt>
                <c:pt idx="41">
                  <c:v>6</c:v>
                </c:pt>
                <c:pt idx="42">
                  <c:v>6</c:v>
                </c:pt>
                <c:pt idx="43">
                  <c:v>6.166666666666667</c:v>
                </c:pt>
                <c:pt idx="44">
                  <c:v>6.333333333333333</c:v>
                </c:pt>
                <c:pt idx="45">
                  <c:v>6.5</c:v>
                </c:pt>
                <c:pt idx="46">
                  <c:v>6.666666666666667</c:v>
                </c:pt>
                <c:pt idx="47">
                  <c:v>6.833333333333333</c:v>
                </c:pt>
                <c:pt idx="48">
                  <c:v>7</c:v>
                </c:pt>
                <c:pt idx="49">
                  <c:v>7</c:v>
                </c:pt>
                <c:pt idx="50">
                  <c:v>7.166666666666667</c:v>
                </c:pt>
                <c:pt idx="51">
                  <c:v>7.333333333333333</c:v>
                </c:pt>
                <c:pt idx="52">
                  <c:v>7.5</c:v>
                </c:pt>
                <c:pt idx="53">
                  <c:v>7.666666666666667</c:v>
                </c:pt>
                <c:pt idx="54">
                  <c:v>7.833333333333333</c:v>
                </c:pt>
                <c:pt idx="55">
                  <c:v>8</c:v>
                </c:pt>
              </c:numCache>
            </c:numRef>
          </c:xVal>
          <c:yVal>
            <c:numRef>
              <c:f>'Closed Circuit Voltage'!$X$9:$X$64</c:f>
              <c:numCache>
                <c:ptCount val="56"/>
                <c:pt idx="0">
                  <c:v>1.3164999999999998</c:v>
                </c:pt>
                <c:pt idx="1">
                  <c:v>1.28195</c:v>
                </c:pt>
                <c:pt idx="2">
                  <c:v>1.2542499999999999</c:v>
                </c:pt>
                <c:pt idx="3">
                  <c:v>1.2293999999999998</c:v>
                </c:pt>
                <c:pt idx="4">
                  <c:v>1.20485</c:v>
                </c:pt>
                <c:pt idx="5">
                  <c:v>1.1905000000000001</c:v>
                </c:pt>
                <c:pt idx="6">
                  <c:v>1.2179000000000002</c:v>
                </c:pt>
                <c:pt idx="7">
                  <c:v>1.254333333333333</c:v>
                </c:pt>
                <c:pt idx="8">
                  <c:v>1.2007800000000002</c:v>
                </c:pt>
                <c:pt idx="9">
                  <c:v>1.1710850000000002</c:v>
                </c:pt>
                <c:pt idx="10">
                  <c:v>1.159615</c:v>
                </c:pt>
                <c:pt idx="11">
                  <c:v>1.146245</c:v>
                </c:pt>
                <c:pt idx="12">
                  <c:v>1.1338300000000001</c:v>
                </c:pt>
                <c:pt idx="13">
                  <c:v>1.128375</c:v>
                </c:pt>
                <c:pt idx="14">
                  <c:v>1.2049999999999998</c:v>
                </c:pt>
                <c:pt idx="15">
                  <c:v>1.154425</c:v>
                </c:pt>
                <c:pt idx="16">
                  <c:v>1.1254374999999999</c:v>
                </c:pt>
                <c:pt idx="17">
                  <c:v>1.1155</c:v>
                </c:pt>
                <c:pt idx="18">
                  <c:v>1.1008124999999997</c:v>
                </c:pt>
                <c:pt idx="19">
                  <c:v>1.0959374999999998</c:v>
                </c:pt>
                <c:pt idx="20">
                  <c:v>1.0961125</c:v>
                </c:pt>
                <c:pt idx="21">
                  <c:v>1.1954383333333334</c:v>
                </c:pt>
                <c:pt idx="22">
                  <c:v>1.097152</c:v>
                </c:pt>
                <c:pt idx="23">
                  <c:v>1.083256</c:v>
                </c:pt>
                <c:pt idx="24">
                  <c:v>1.0620913</c:v>
                </c:pt>
                <c:pt idx="25">
                  <c:v>1.0636905000000003</c:v>
                </c:pt>
                <c:pt idx="26">
                  <c:v>1.0519500000000002</c:v>
                </c:pt>
                <c:pt idx="27">
                  <c:v>1.0462500000000001</c:v>
                </c:pt>
                <c:pt idx="28">
                  <c:v>1.1311166666666668</c:v>
                </c:pt>
                <c:pt idx="29">
                  <c:v>1.0776000000000001</c:v>
                </c:pt>
                <c:pt idx="30">
                  <c:v>1.0585</c:v>
                </c:pt>
                <c:pt idx="31">
                  <c:v>1.03575</c:v>
                </c:pt>
                <c:pt idx="32">
                  <c:v>1.02625</c:v>
                </c:pt>
                <c:pt idx="33">
                  <c:v>1.0072</c:v>
                </c:pt>
                <c:pt idx="34">
                  <c:v>1.0126000000000002</c:v>
                </c:pt>
                <c:pt idx="35">
                  <c:v>1.0719166666666666</c:v>
                </c:pt>
                <c:pt idx="36">
                  <c:v>1.0024000000000002</c:v>
                </c:pt>
                <c:pt idx="37">
                  <c:v>0.9841000000000001</c:v>
                </c:pt>
                <c:pt idx="38">
                  <c:v>0.9733</c:v>
                </c:pt>
                <c:pt idx="39">
                  <c:v>0.9618</c:v>
                </c:pt>
                <c:pt idx="40">
                  <c:v>0.9485000000000001</c:v>
                </c:pt>
                <c:pt idx="41">
                  <c:v>0.9356000000000002</c:v>
                </c:pt>
                <c:pt idx="42">
                  <c:v>0.9424166666666666</c:v>
                </c:pt>
                <c:pt idx="43">
                  <c:v>0.9245000000000001</c:v>
                </c:pt>
                <c:pt idx="44">
                  <c:v>0.9114500000000001</c:v>
                </c:pt>
                <c:pt idx="45">
                  <c:v>0.8958</c:v>
                </c:pt>
                <c:pt idx="46">
                  <c:v>0.8745999999999998</c:v>
                </c:pt>
                <c:pt idx="47">
                  <c:v>0.8550000000000001</c:v>
                </c:pt>
                <c:pt idx="48">
                  <c:v>0.8352499999999999</c:v>
                </c:pt>
                <c:pt idx="49">
                  <c:v>0.854</c:v>
                </c:pt>
                <c:pt idx="50">
                  <c:v>0.831</c:v>
                </c:pt>
                <c:pt idx="51">
                  <c:v>0.8241875000000001</c:v>
                </c:pt>
                <c:pt idx="52">
                  <c:v>0.8142666666666667</c:v>
                </c:pt>
                <c:pt idx="53">
                  <c:v>0.789142857142857</c:v>
                </c:pt>
                <c:pt idx="54">
                  <c:v>0.7776666666666667</c:v>
                </c:pt>
                <c:pt idx="55">
                  <c:v>0.7010000000000001</c:v>
                </c:pt>
              </c:numCache>
            </c:numRef>
          </c:yVal>
          <c:smooth val="1"/>
        </c:ser>
        <c:ser>
          <c:idx val="1"/>
          <c:order val="1"/>
          <c:tx>
            <c:v>Energizer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'Closed Circuit Voltage'!$AY$9:$AY$64</c:f>
                <c:numCache>
                  <c:ptCount val="56"/>
                  <c:pt idx="0">
                    <c:v>0.021056770494686367</c:v>
                  </c:pt>
                  <c:pt idx="1">
                    <c:v>0.022083731628988645</c:v>
                  </c:pt>
                  <c:pt idx="2">
                    <c:v>0.012621600137894866</c:v>
                  </c:pt>
                  <c:pt idx="3">
                    <c:v>0.015788199909423366</c:v>
                  </c:pt>
                  <c:pt idx="4">
                    <c:v>0.014333425570373091</c:v>
                  </c:pt>
                  <c:pt idx="5">
                    <c:v>0.011162301528510112</c:v>
                  </c:pt>
                  <c:pt idx="6">
                    <c:v>0.011584217328415844</c:v>
                  </c:pt>
                  <c:pt idx="7">
                    <c:v>0.015713763396200054</c:v>
                  </c:pt>
                  <c:pt idx="8">
                    <c:v>0.015437014905831978</c:v>
                  </c:pt>
                  <c:pt idx="9">
                    <c:v>0.009912835537185253</c:v>
                  </c:pt>
                  <c:pt idx="10">
                    <c:v>0.013019259561031272</c:v>
                  </c:pt>
                  <c:pt idx="11">
                    <c:v>0.01706853333737532</c:v>
                  </c:pt>
                  <c:pt idx="12">
                    <c:v>0.010225428464207655</c:v>
                  </c:pt>
                  <c:pt idx="13">
                    <c:v>0.013069950228929152</c:v>
                  </c:pt>
                  <c:pt idx="14">
                    <c:v>0.004184825463864002</c:v>
                  </c:pt>
                  <c:pt idx="15">
                    <c:v>0.01685411161562659</c:v>
                  </c:pt>
                  <c:pt idx="16">
                    <c:v>0.024908574564503794</c:v>
                  </c:pt>
                  <c:pt idx="17">
                    <c:v>0.018571804341892647</c:v>
                  </c:pt>
                  <c:pt idx="18">
                    <c:v>0.013008092277086498</c:v>
                  </c:pt>
                  <c:pt idx="19">
                    <c:v>0.015403587747593815</c:v>
                  </c:pt>
                  <c:pt idx="20">
                    <c:v>0.01654521224020311</c:v>
                  </c:pt>
                  <c:pt idx="21">
                    <c:v>0.00942572923254148</c:v>
                  </c:pt>
                  <c:pt idx="22">
                    <c:v>0.01917158297894049</c:v>
                  </c:pt>
                  <c:pt idx="23">
                    <c:v>0.016241716396440717</c:v>
                  </c:pt>
                  <c:pt idx="24">
                    <c:v>0.020335893085585196</c:v>
                  </c:pt>
                  <c:pt idx="25">
                    <c:v>0.015571408334428823</c:v>
                  </c:pt>
                  <c:pt idx="26">
                    <c:v>0.014360003579452026</c:v>
                  </c:pt>
                  <c:pt idx="27">
                    <c:v>0.02037759551032417</c:v>
                  </c:pt>
                  <c:pt idx="28">
                    <c:v>0.021770563108568963</c:v>
                  </c:pt>
                  <c:pt idx="29">
                    <c:v>0.019278371467109447</c:v>
                  </c:pt>
                  <c:pt idx="30">
                    <c:v>0.018363962052616145</c:v>
                  </c:pt>
                  <c:pt idx="31">
                    <c:v>0.01755209517584641</c:v>
                  </c:pt>
                  <c:pt idx="32">
                    <c:v>0.015108057187567496</c:v>
                  </c:pt>
                  <c:pt idx="33">
                    <c:v>0.01610101622008912</c:v>
                  </c:pt>
                  <c:pt idx="34">
                    <c:v>0.02029241533754936</c:v>
                  </c:pt>
                  <c:pt idx="35">
                    <c:v>0.031278647079868015</c:v>
                  </c:pt>
                  <c:pt idx="36">
                    <c:v>0.02073528529001979</c:v>
                  </c:pt>
                  <c:pt idx="37">
                    <c:v>0.018589505483635187</c:v>
                  </c:pt>
                  <c:pt idx="38">
                    <c:v>0.015114710074280672</c:v>
                  </c:pt>
                  <c:pt idx="39">
                    <c:v>0.01490848144764441</c:v>
                  </c:pt>
                  <c:pt idx="40">
                    <c:v>0.013285769415043114</c:v>
                  </c:pt>
                  <c:pt idx="41">
                    <c:v>0.016942727805823267</c:v>
                  </c:pt>
                  <c:pt idx="42">
                    <c:v>0.021479712665544128</c:v>
                  </c:pt>
                  <c:pt idx="43">
                    <c:v>0.016186701716063474</c:v>
                  </c:pt>
                  <c:pt idx="44">
                    <c:v>0.014047011005442606</c:v>
                  </c:pt>
                  <c:pt idx="45">
                    <c:v>0.020666918392360463</c:v>
                  </c:pt>
                  <c:pt idx="46">
                    <c:v>0.01706303684856284</c:v>
                  </c:pt>
                  <c:pt idx="47">
                    <c:v>0.018010157410759772</c:v>
                  </c:pt>
                  <c:pt idx="48">
                    <c:v>0.01689039034641437</c:v>
                  </c:pt>
                  <c:pt idx="49">
                    <c:v>0.02266049836407554</c:v>
                  </c:pt>
                  <c:pt idx="50">
                    <c:v>0.02194922890482956</c:v>
                  </c:pt>
                  <c:pt idx="51">
                    <c:v>0.0237546303885604</c:v>
                  </c:pt>
                  <c:pt idx="52">
                    <c:v>0.01727722807910025</c:v>
                  </c:pt>
                  <c:pt idx="53">
                    <c:v>0.019721432235320142</c:v>
                  </c:pt>
                  <c:pt idx="54">
                    <c:v>0.012999960633783128</c:v>
                  </c:pt>
                  <c:pt idx="55">
                    <c:v>0.009351121575344087</c:v>
                  </c:pt>
                </c:numCache>
              </c:numRef>
            </c:plus>
            <c:minus>
              <c:numRef>
                <c:f>'Closed Circuit Voltage'!$AY$9:$AY$64</c:f>
                <c:numCache>
                  <c:ptCount val="56"/>
                  <c:pt idx="0">
                    <c:v>0.021056770494686367</c:v>
                  </c:pt>
                  <c:pt idx="1">
                    <c:v>0.022083731628988645</c:v>
                  </c:pt>
                  <c:pt idx="2">
                    <c:v>0.012621600137894866</c:v>
                  </c:pt>
                  <c:pt idx="3">
                    <c:v>0.015788199909423366</c:v>
                  </c:pt>
                  <c:pt idx="4">
                    <c:v>0.014333425570373091</c:v>
                  </c:pt>
                  <c:pt idx="5">
                    <c:v>0.011162301528510112</c:v>
                  </c:pt>
                  <c:pt idx="6">
                    <c:v>0.011584217328415844</c:v>
                  </c:pt>
                  <c:pt idx="7">
                    <c:v>0.015713763396200054</c:v>
                  </c:pt>
                  <c:pt idx="8">
                    <c:v>0.015437014905831978</c:v>
                  </c:pt>
                  <c:pt idx="9">
                    <c:v>0.009912835537185253</c:v>
                  </c:pt>
                  <c:pt idx="10">
                    <c:v>0.013019259561031272</c:v>
                  </c:pt>
                  <c:pt idx="11">
                    <c:v>0.01706853333737532</c:v>
                  </c:pt>
                  <c:pt idx="12">
                    <c:v>0.010225428464207655</c:v>
                  </c:pt>
                  <c:pt idx="13">
                    <c:v>0.013069950228929152</c:v>
                  </c:pt>
                  <c:pt idx="14">
                    <c:v>0.004184825463864002</c:v>
                  </c:pt>
                  <c:pt idx="15">
                    <c:v>0.01685411161562659</c:v>
                  </c:pt>
                  <c:pt idx="16">
                    <c:v>0.024908574564503794</c:v>
                  </c:pt>
                  <c:pt idx="17">
                    <c:v>0.018571804341892647</c:v>
                  </c:pt>
                  <c:pt idx="18">
                    <c:v>0.013008092277086498</c:v>
                  </c:pt>
                  <c:pt idx="19">
                    <c:v>0.015403587747593815</c:v>
                  </c:pt>
                  <c:pt idx="20">
                    <c:v>0.01654521224020311</c:v>
                  </c:pt>
                  <c:pt idx="21">
                    <c:v>0.00942572923254148</c:v>
                  </c:pt>
                  <c:pt idx="22">
                    <c:v>0.01917158297894049</c:v>
                  </c:pt>
                  <c:pt idx="23">
                    <c:v>0.016241716396440717</c:v>
                  </c:pt>
                  <c:pt idx="24">
                    <c:v>0.020335893085585196</c:v>
                  </c:pt>
                  <c:pt idx="25">
                    <c:v>0.015571408334428823</c:v>
                  </c:pt>
                  <c:pt idx="26">
                    <c:v>0.014360003579452026</c:v>
                  </c:pt>
                  <c:pt idx="27">
                    <c:v>0.02037759551032417</c:v>
                  </c:pt>
                  <c:pt idx="28">
                    <c:v>0.021770563108568963</c:v>
                  </c:pt>
                  <c:pt idx="29">
                    <c:v>0.019278371467109447</c:v>
                  </c:pt>
                  <c:pt idx="30">
                    <c:v>0.018363962052616145</c:v>
                  </c:pt>
                  <c:pt idx="31">
                    <c:v>0.01755209517584641</c:v>
                  </c:pt>
                  <c:pt idx="32">
                    <c:v>0.015108057187567496</c:v>
                  </c:pt>
                  <c:pt idx="33">
                    <c:v>0.01610101622008912</c:v>
                  </c:pt>
                  <c:pt idx="34">
                    <c:v>0.02029241533754936</c:v>
                  </c:pt>
                  <c:pt idx="35">
                    <c:v>0.031278647079868015</c:v>
                  </c:pt>
                  <c:pt idx="36">
                    <c:v>0.02073528529001979</c:v>
                  </c:pt>
                  <c:pt idx="37">
                    <c:v>0.018589505483635187</c:v>
                  </c:pt>
                  <c:pt idx="38">
                    <c:v>0.015114710074280672</c:v>
                  </c:pt>
                  <c:pt idx="39">
                    <c:v>0.01490848144764441</c:v>
                  </c:pt>
                  <c:pt idx="40">
                    <c:v>0.013285769415043114</c:v>
                  </c:pt>
                  <c:pt idx="41">
                    <c:v>0.016942727805823267</c:v>
                  </c:pt>
                  <c:pt idx="42">
                    <c:v>0.021479712665544128</c:v>
                  </c:pt>
                  <c:pt idx="43">
                    <c:v>0.016186701716063474</c:v>
                  </c:pt>
                  <c:pt idx="44">
                    <c:v>0.014047011005442606</c:v>
                  </c:pt>
                  <c:pt idx="45">
                    <c:v>0.020666918392360463</c:v>
                  </c:pt>
                  <c:pt idx="46">
                    <c:v>0.01706303684856284</c:v>
                  </c:pt>
                  <c:pt idx="47">
                    <c:v>0.018010157410759772</c:v>
                  </c:pt>
                  <c:pt idx="48">
                    <c:v>0.01689039034641437</c:v>
                  </c:pt>
                  <c:pt idx="49">
                    <c:v>0.02266049836407554</c:v>
                  </c:pt>
                  <c:pt idx="50">
                    <c:v>0.02194922890482956</c:v>
                  </c:pt>
                  <c:pt idx="51">
                    <c:v>0.0237546303885604</c:v>
                  </c:pt>
                  <c:pt idx="52">
                    <c:v>0.01727722807910025</c:v>
                  </c:pt>
                  <c:pt idx="53">
                    <c:v>0.019721432235320142</c:v>
                  </c:pt>
                  <c:pt idx="54">
                    <c:v>0.012999960633783128</c:v>
                  </c:pt>
                  <c:pt idx="55">
                    <c:v>0.009351121575344087</c:v>
                  </c:pt>
                </c:numCache>
              </c:numRef>
            </c:minus>
            <c:noEndCap val="0"/>
          </c:errBars>
          <c:xVal>
            <c:numRef>
              <c:f>'Closed Circuit Voltage'!$B$9:$B$64</c:f>
              <c:numCache>
                <c:ptCount val="56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</c:v>
                </c:pt>
                <c:pt idx="8">
                  <c:v>1.1666666666666667</c:v>
                </c:pt>
                <c:pt idx="9">
                  <c:v>1.3333333333333333</c:v>
                </c:pt>
                <c:pt idx="10">
                  <c:v>1.5</c:v>
                </c:pt>
                <c:pt idx="11">
                  <c:v>1.6666666666666665</c:v>
                </c:pt>
                <c:pt idx="12">
                  <c:v>1.8333333333333335</c:v>
                </c:pt>
                <c:pt idx="13">
                  <c:v>2</c:v>
                </c:pt>
                <c:pt idx="14">
                  <c:v>2</c:v>
                </c:pt>
                <c:pt idx="15">
                  <c:v>2.1666666666666665</c:v>
                </c:pt>
                <c:pt idx="16">
                  <c:v>2.3333333333333335</c:v>
                </c:pt>
                <c:pt idx="17">
                  <c:v>2.5</c:v>
                </c:pt>
                <c:pt idx="18">
                  <c:v>2.6666666666666665</c:v>
                </c:pt>
                <c:pt idx="19">
                  <c:v>2.8333333333333335</c:v>
                </c:pt>
                <c:pt idx="20">
                  <c:v>3</c:v>
                </c:pt>
                <c:pt idx="21">
                  <c:v>3</c:v>
                </c:pt>
                <c:pt idx="22">
                  <c:v>3.1666666666666665</c:v>
                </c:pt>
                <c:pt idx="23">
                  <c:v>3.3333333333333335</c:v>
                </c:pt>
                <c:pt idx="24">
                  <c:v>3.5</c:v>
                </c:pt>
                <c:pt idx="25">
                  <c:v>3.6666666666666665</c:v>
                </c:pt>
                <c:pt idx="26">
                  <c:v>3.8333333333333335</c:v>
                </c:pt>
                <c:pt idx="27">
                  <c:v>4</c:v>
                </c:pt>
                <c:pt idx="28">
                  <c:v>4</c:v>
                </c:pt>
                <c:pt idx="29">
                  <c:v>4.166666666666667</c:v>
                </c:pt>
                <c:pt idx="30">
                  <c:v>4.333333333333333</c:v>
                </c:pt>
                <c:pt idx="31">
                  <c:v>4.5</c:v>
                </c:pt>
                <c:pt idx="32">
                  <c:v>4.666666666666667</c:v>
                </c:pt>
                <c:pt idx="33">
                  <c:v>4.833333333333333</c:v>
                </c:pt>
                <c:pt idx="34">
                  <c:v>5</c:v>
                </c:pt>
                <c:pt idx="35">
                  <c:v>5</c:v>
                </c:pt>
                <c:pt idx="36">
                  <c:v>5.166666666666667</c:v>
                </c:pt>
                <c:pt idx="37">
                  <c:v>5.333333333333333</c:v>
                </c:pt>
                <c:pt idx="38">
                  <c:v>5.5</c:v>
                </c:pt>
                <c:pt idx="39">
                  <c:v>5.666666666666667</c:v>
                </c:pt>
                <c:pt idx="40">
                  <c:v>5.833333333333333</c:v>
                </c:pt>
                <c:pt idx="41">
                  <c:v>6</c:v>
                </c:pt>
                <c:pt idx="42">
                  <c:v>6</c:v>
                </c:pt>
                <c:pt idx="43">
                  <c:v>6.166666666666667</c:v>
                </c:pt>
                <c:pt idx="44">
                  <c:v>6.333333333333333</c:v>
                </c:pt>
                <c:pt idx="45">
                  <c:v>6.5</c:v>
                </c:pt>
                <c:pt idx="46">
                  <c:v>6.666666666666667</c:v>
                </c:pt>
                <c:pt idx="47">
                  <c:v>6.833333333333333</c:v>
                </c:pt>
                <c:pt idx="48">
                  <c:v>7</c:v>
                </c:pt>
                <c:pt idx="49">
                  <c:v>7</c:v>
                </c:pt>
                <c:pt idx="50">
                  <c:v>7.166666666666667</c:v>
                </c:pt>
                <c:pt idx="51">
                  <c:v>7.333333333333333</c:v>
                </c:pt>
                <c:pt idx="52">
                  <c:v>7.5</c:v>
                </c:pt>
                <c:pt idx="53">
                  <c:v>7.666666666666667</c:v>
                </c:pt>
                <c:pt idx="54">
                  <c:v>7.833333333333333</c:v>
                </c:pt>
                <c:pt idx="55">
                  <c:v>8</c:v>
                </c:pt>
              </c:numCache>
            </c:numRef>
          </c:xVal>
          <c:yVal>
            <c:numRef>
              <c:f>'Closed Circuit Voltage'!$AW$9:$AW$64</c:f>
              <c:numCache>
                <c:ptCount val="56"/>
                <c:pt idx="0">
                  <c:v>1.3292727272727274</c:v>
                </c:pt>
                <c:pt idx="1">
                  <c:v>1.3094210526315788</c:v>
                </c:pt>
                <c:pt idx="2">
                  <c:v>1.2785263157894737</c:v>
                </c:pt>
                <c:pt idx="3">
                  <c:v>1.2520000000000002</c:v>
                </c:pt>
                <c:pt idx="4">
                  <c:v>1.2275263157894738</c:v>
                </c:pt>
                <c:pt idx="5">
                  <c:v>1.2135263157894738</c:v>
                </c:pt>
                <c:pt idx="6">
                  <c:v>1.2027894736842109</c:v>
                </c:pt>
                <c:pt idx="7">
                  <c:v>1.2810909090909093</c:v>
                </c:pt>
                <c:pt idx="8">
                  <c:v>1.2177907894736844</c:v>
                </c:pt>
                <c:pt idx="9">
                  <c:v>1.1893526315789473</c:v>
                </c:pt>
                <c:pt idx="10">
                  <c:v>1.1705157894736844</c:v>
                </c:pt>
                <c:pt idx="11">
                  <c:v>1.149878947368421</c:v>
                </c:pt>
                <c:pt idx="12">
                  <c:v>1.140978947368421</c:v>
                </c:pt>
                <c:pt idx="13">
                  <c:v>1.1299631578947371</c:v>
                </c:pt>
                <c:pt idx="14">
                  <c:v>1.2154285714285713</c:v>
                </c:pt>
                <c:pt idx="15">
                  <c:v>1.1504666666666667</c:v>
                </c:pt>
                <c:pt idx="16">
                  <c:v>1.1119999999999999</c:v>
                </c:pt>
                <c:pt idx="17">
                  <c:v>1.1146666666666667</c:v>
                </c:pt>
                <c:pt idx="18">
                  <c:v>1.1092666666666666</c:v>
                </c:pt>
                <c:pt idx="19">
                  <c:v>1.0848666666666666</c:v>
                </c:pt>
                <c:pt idx="20">
                  <c:v>1.0796666666666668</c:v>
                </c:pt>
                <c:pt idx="21">
                  <c:v>1.1692090909090909</c:v>
                </c:pt>
                <c:pt idx="22">
                  <c:v>1.1042078947368423</c:v>
                </c:pt>
                <c:pt idx="23">
                  <c:v>1.0881952631578946</c:v>
                </c:pt>
                <c:pt idx="24">
                  <c:v>1.0658947368421052</c:v>
                </c:pt>
                <c:pt idx="25">
                  <c:v>1.0595263157894734</c:v>
                </c:pt>
                <c:pt idx="26">
                  <c:v>1.0564210526315785</c:v>
                </c:pt>
                <c:pt idx="27">
                  <c:v>1.0389473684210528</c:v>
                </c:pt>
                <c:pt idx="28">
                  <c:v>1.1252727272727272</c:v>
                </c:pt>
                <c:pt idx="29">
                  <c:v>1.0776842105263158</c:v>
                </c:pt>
                <c:pt idx="30">
                  <c:v>1.0617368421052633</c:v>
                </c:pt>
                <c:pt idx="31">
                  <c:v>1.0472631578947367</c:v>
                </c:pt>
                <c:pt idx="32">
                  <c:v>1.0362105263157897</c:v>
                </c:pt>
                <c:pt idx="33">
                  <c:v>1.0163157894736843</c:v>
                </c:pt>
                <c:pt idx="34">
                  <c:v>1.008842105263158</c:v>
                </c:pt>
                <c:pt idx="35">
                  <c:v>1.0341</c:v>
                </c:pt>
                <c:pt idx="36">
                  <c:v>1.0287222222222223</c:v>
                </c:pt>
                <c:pt idx="37">
                  <c:v>1.0075</c:v>
                </c:pt>
                <c:pt idx="38">
                  <c:v>0.9982222222222222</c:v>
                </c:pt>
                <c:pt idx="39">
                  <c:v>0.9831666666666666</c:v>
                </c:pt>
                <c:pt idx="40">
                  <c:v>0.9652777777777778</c:v>
                </c:pt>
                <c:pt idx="41">
                  <c:v>0.9501666666666666</c:v>
                </c:pt>
                <c:pt idx="42">
                  <c:v>1.023</c:v>
                </c:pt>
                <c:pt idx="43">
                  <c:v>0.9781666666666669</c:v>
                </c:pt>
                <c:pt idx="44">
                  <c:v>0.9427777777777777</c:v>
                </c:pt>
                <c:pt idx="45">
                  <c:v>0.9297222222222222</c:v>
                </c:pt>
                <c:pt idx="46">
                  <c:v>0.9121666666666667</c:v>
                </c:pt>
                <c:pt idx="47">
                  <c:v>0.8907222222222223</c:v>
                </c:pt>
                <c:pt idx="48">
                  <c:v>0.8807222222222223</c:v>
                </c:pt>
                <c:pt idx="49">
                  <c:v>0.8993000000000002</c:v>
                </c:pt>
                <c:pt idx="50">
                  <c:v>0.8538333333333332</c:v>
                </c:pt>
                <c:pt idx="51">
                  <c:v>0.8285000000000001</c:v>
                </c:pt>
                <c:pt idx="52">
                  <c:v>0.8241333333333334</c:v>
                </c:pt>
                <c:pt idx="53">
                  <c:v>0.8077692307692309</c:v>
                </c:pt>
                <c:pt idx="54">
                  <c:v>0.8049</c:v>
                </c:pt>
                <c:pt idx="55">
                  <c:v>0.7770000000000001</c:v>
                </c:pt>
              </c:numCache>
            </c:numRef>
          </c:yVal>
          <c:smooth val="1"/>
        </c:ser>
        <c:axId val="40859519"/>
        <c:axId val="32191352"/>
      </c:scatterChart>
      <c:valAx>
        <c:axId val="4085951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crossBetween val="midCat"/>
        <c:dispUnits/>
      </c:valAx>
      <c:valAx>
        <c:axId val="32191352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0.8165</cdr:y>
    </cdr:from>
    <cdr:to>
      <cdr:x>0.8465</cdr:x>
      <cdr:y>0.879</cdr:y>
    </cdr:to>
    <cdr:sp>
      <cdr:nvSpPr>
        <cdr:cNvPr id="1" name="TextBox 1"/>
        <cdr:cNvSpPr txBox="1">
          <a:spLocks noChangeArrowheads="1"/>
        </cdr:cNvSpPr>
      </cdr:nvSpPr>
      <cdr:spPr>
        <a:xfrm>
          <a:off x="7658100" y="4800600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CST
2/4/01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86450"/>
    <xdr:graphicFrame>
      <xdr:nvGraphicFramePr>
        <xdr:cNvPr id="1" name="Shape 1025"/>
        <xdr:cNvGraphicFramePr/>
      </xdr:nvGraphicFramePr>
      <xdr:xfrm>
        <a:off x="0" y="0"/>
        <a:ext cx="95726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57421875" style="0" customWidth="1"/>
    <col min="2" max="2" width="9.57421875" style="26" customWidth="1"/>
    <col min="3" max="3" width="9.140625" style="27" customWidth="1"/>
    <col min="4" max="4" width="61.421875" style="1" customWidth="1"/>
  </cols>
  <sheetData>
    <row r="1" ht="12.75">
      <c r="A1" t="s">
        <v>18</v>
      </c>
    </row>
    <row r="2" ht="12.75">
      <c r="D2" s="1" t="s">
        <v>88</v>
      </c>
    </row>
    <row r="3" spans="1:4" ht="12.75">
      <c r="A3" t="s">
        <v>85</v>
      </c>
      <c r="B3" s="28" t="s">
        <v>86</v>
      </c>
      <c r="C3" s="29">
        <v>36926</v>
      </c>
      <c r="D3" s="1" t="s">
        <v>89</v>
      </c>
    </row>
    <row r="4" spans="2:4" ht="25.5">
      <c r="B4" s="26" t="s">
        <v>87</v>
      </c>
      <c r="C4" s="29">
        <v>36927</v>
      </c>
      <c r="D4" s="1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2"/>
  <sheetViews>
    <sheetView workbookViewId="0" topLeftCell="A1">
      <selection activeCell="AY10" sqref="AY9:AY64"/>
    </sheetView>
  </sheetViews>
  <sheetFormatPr defaultColWidth="9.140625" defaultRowHeight="12.75"/>
  <cols>
    <col min="2" max="2" width="15.7109375" style="0" customWidth="1"/>
  </cols>
  <sheetData>
    <row r="1" ht="12.75">
      <c r="A1" t="s">
        <v>16</v>
      </c>
    </row>
    <row r="3" spans="2:47" ht="12.75">
      <c r="B3" t="s">
        <v>17</v>
      </c>
      <c r="G3">
        <v>3.929</v>
      </c>
      <c r="H3">
        <v>3.931</v>
      </c>
      <c r="I3">
        <v>3.968</v>
      </c>
      <c r="J3">
        <v>3.991</v>
      </c>
      <c r="O3" s="11">
        <v>3.96</v>
      </c>
      <c r="P3" s="11">
        <v>4.04</v>
      </c>
      <c r="Q3" s="11">
        <v>3.98</v>
      </c>
      <c r="R3" s="11">
        <v>3.99</v>
      </c>
      <c r="S3">
        <v>4.028</v>
      </c>
      <c r="T3">
        <v>4.032</v>
      </c>
      <c r="U3">
        <v>4.042</v>
      </c>
      <c r="V3">
        <v>4.038</v>
      </c>
      <c r="AF3" s="2">
        <v>4</v>
      </c>
      <c r="AG3">
        <v>3.976</v>
      </c>
      <c r="AH3">
        <v>3.994</v>
      </c>
      <c r="AI3">
        <v>3.915</v>
      </c>
      <c r="AN3" s="11">
        <v>4.04</v>
      </c>
      <c r="AO3" s="11">
        <v>3.96</v>
      </c>
      <c r="AP3" s="11">
        <v>3.96</v>
      </c>
      <c r="AQ3" s="11">
        <v>4.02</v>
      </c>
      <c r="AS3">
        <v>4.065</v>
      </c>
      <c r="AT3">
        <v>4.031</v>
      </c>
      <c r="AU3">
        <v>4.027</v>
      </c>
    </row>
    <row r="4" spans="15:43" ht="12.75">
      <c r="O4" s="11"/>
      <c r="P4" s="11"/>
      <c r="Q4" s="11"/>
      <c r="R4" s="11"/>
      <c r="AN4" s="11"/>
      <c r="AO4" s="11"/>
      <c r="AP4" s="11"/>
      <c r="AQ4" s="11"/>
    </row>
    <row r="5" spans="1:43" ht="12.75">
      <c r="A5" t="s">
        <v>77</v>
      </c>
      <c r="C5" t="s">
        <v>20</v>
      </c>
      <c r="O5" s="11"/>
      <c r="P5" s="11"/>
      <c r="Q5" s="11"/>
      <c r="R5" s="11"/>
      <c r="AN5" s="11"/>
      <c r="AO5" s="11"/>
      <c r="AP5" s="11"/>
      <c r="AQ5" s="11"/>
    </row>
    <row r="6" spans="1:51" ht="12.75">
      <c r="A6" t="s">
        <v>78</v>
      </c>
      <c r="B6" t="s">
        <v>79</v>
      </c>
      <c r="C6" t="s">
        <v>21</v>
      </c>
      <c r="D6" t="s">
        <v>22</v>
      </c>
      <c r="E6" t="s">
        <v>23</v>
      </c>
      <c r="F6" t="s">
        <v>24</v>
      </c>
      <c r="G6" t="s">
        <v>29</v>
      </c>
      <c r="H6" t="s">
        <v>30</v>
      </c>
      <c r="I6" t="s">
        <v>31</v>
      </c>
      <c r="J6" t="s">
        <v>32</v>
      </c>
      <c r="K6" t="s">
        <v>41</v>
      </c>
      <c r="L6" t="s">
        <v>42</v>
      </c>
      <c r="M6" t="s">
        <v>43</v>
      </c>
      <c r="N6" t="s">
        <v>44</v>
      </c>
      <c r="O6" s="11" t="s">
        <v>45</v>
      </c>
      <c r="P6" s="11" t="s">
        <v>46</v>
      </c>
      <c r="Q6" s="11" t="s">
        <v>47</v>
      </c>
      <c r="R6" s="11" t="s">
        <v>48</v>
      </c>
      <c r="S6" t="s">
        <v>53</v>
      </c>
      <c r="T6" t="s">
        <v>54</v>
      </c>
      <c r="U6" t="s">
        <v>55</v>
      </c>
      <c r="V6" t="s">
        <v>56</v>
      </c>
      <c r="X6" t="s">
        <v>1</v>
      </c>
      <c r="Y6" t="s">
        <v>84</v>
      </c>
      <c r="Z6" t="s">
        <v>83</v>
      </c>
      <c r="AB6" t="s">
        <v>25</v>
      </c>
      <c r="AC6" t="s">
        <v>26</v>
      </c>
      <c r="AD6" t="s">
        <v>27</v>
      </c>
      <c r="AE6" t="s">
        <v>28</v>
      </c>
      <c r="AF6" t="s">
        <v>33</v>
      </c>
      <c r="AG6" t="s">
        <v>34</v>
      </c>
      <c r="AH6" t="s">
        <v>35</v>
      </c>
      <c r="AI6" t="s">
        <v>36</v>
      </c>
      <c r="AJ6" t="s">
        <v>37</v>
      </c>
      <c r="AK6" t="s">
        <v>38</v>
      </c>
      <c r="AL6" t="s">
        <v>39</v>
      </c>
      <c r="AM6" t="s">
        <v>40</v>
      </c>
      <c r="AN6" s="11" t="s">
        <v>49</v>
      </c>
      <c r="AO6" s="11" t="s">
        <v>50</v>
      </c>
      <c r="AP6" s="11" t="s">
        <v>51</v>
      </c>
      <c r="AQ6" s="11" t="s">
        <v>52</v>
      </c>
      <c r="AR6" s="11" t="s">
        <v>57</v>
      </c>
      <c r="AS6" t="s">
        <v>58</v>
      </c>
      <c r="AT6" t="s">
        <v>59</v>
      </c>
      <c r="AU6" t="s">
        <v>60</v>
      </c>
      <c r="AW6" t="s">
        <v>2</v>
      </c>
      <c r="AX6" t="s">
        <v>82</v>
      </c>
      <c r="AY6" t="s">
        <v>83</v>
      </c>
    </row>
    <row r="7" spans="1:43" ht="12.75">
      <c r="A7" t="s">
        <v>0</v>
      </c>
      <c r="B7" t="s">
        <v>0</v>
      </c>
      <c r="O7" s="11"/>
      <c r="P7" s="11"/>
      <c r="Q7" s="11"/>
      <c r="R7" s="11"/>
      <c r="AN7" s="11"/>
      <c r="AO7" s="11"/>
      <c r="AP7" s="11"/>
      <c r="AQ7" s="11"/>
    </row>
    <row r="8" spans="1:43" ht="12.75">
      <c r="A8" s="7"/>
      <c r="G8" s="2"/>
      <c r="H8" s="2"/>
      <c r="I8" s="2"/>
      <c r="J8" s="2"/>
      <c r="O8" s="23"/>
      <c r="P8" s="23"/>
      <c r="Q8" s="23"/>
      <c r="R8" s="23"/>
      <c r="AF8" s="2"/>
      <c r="AG8" s="2"/>
      <c r="AH8" s="2"/>
      <c r="AI8" s="2"/>
      <c r="AN8" s="23"/>
      <c r="AO8" s="23"/>
      <c r="AP8" s="23"/>
      <c r="AQ8" s="23"/>
    </row>
    <row r="9" spans="1:51" ht="12.75">
      <c r="A9" s="6">
        <v>0</v>
      </c>
      <c r="B9" s="6">
        <v>0</v>
      </c>
      <c r="G9" s="2">
        <v>1.307</v>
      </c>
      <c r="H9" s="2">
        <v>1.34</v>
      </c>
      <c r="I9" s="2">
        <v>1.319</v>
      </c>
      <c r="J9" s="2">
        <v>1.297</v>
      </c>
      <c r="O9" s="23">
        <v>1.35</v>
      </c>
      <c r="P9" s="23">
        <v>1.37</v>
      </c>
      <c r="Q9" s="23">
        <v>1.32</v>
      </c>
      <c r="R9" s="23">
        <v>1.32</v>
      </c>
      <c r="S9" s="2">
        <v>1.279</v>
      </c>
      <c r="T9" s="2">
        <v>1.301</v>
      </c>
      <c r="U9" s="2">
        <v>1.296</v>
      </c>
      <c r="V9" s="2">
        <v>1.299</v>
      </c>
      <c r="W9" s="2"/>
      <c r="X9" s="2">
        <f>AVERAGE(C9:V9)</f>
        <v>1.3164999999999998</v>
      </c>
      <c r="Y9" s="2">
        <f>STDEV(C9:V9)</f>
        <v>0.025956256909032586</v>
      </c>
      <c r="Z9" s="25">
        <f>CONFIDENCE(0.05,Y9,16)</f>
        <v>0.012718313346105157</v>
      </c>
      <c r="AF9" s="2">
        <v>1.377</v>
      </c>
      <c r="AG9" s="2">
        <v>1.337</v>
      </c>
      <c r="AH9" s="2">
        <v>1.308</v>
      </c>
      <c r="AI9" s="2">
        <v>1.308</v>
      </c>
      <c r="AN9" s="23">
        <v>1.3</v>
      </c>
      <c r="AO9" s="23">
        <v>1.35</v>
      </c>
      <c r="AP9" s="23">
        <v>1.41</v>
      </c>
      <c r="AQ9" s="23">
        <v>1.39</v>
      </c>
      <c r="AS9" s="2">
        <v>1.278</v>
      </c>
      <c r="AT9" s="2">
        <v>1.275</v>
      </c>
      <c r="AU9" s="2">
        <v>1.289</v>
      </c>
      <c r="AW9" s="2">
        <f>AVERAGE(AB9:AU9)</f>
        <v>1.3292727272727274</v>
      </c>
      <c r="AX9" s="2">
        <f>STDEV(AB9:AU9)</f>
        <v>0.04682967202338073</v>
      </c>
      <c r="AY9" s="25">
        <f>CONFIDENCE(0.05,AX9,19)</f>
        <v>0.021056770494686367</v>
      </c>
    </row>
    <row r="10" spans="1:51" ht="12.75">
      <c r="A10" s="6">
        <v>0.16666666666666666</v>
      </c>
      <c r="B10" s="6">
        <v>0.16666666666666666</v>
      </c>
      <c r="C10">
        <v>1.293</v>
      </c>
      <c r="D10">
        <v>1.277</v>
      </c>
      <c r="E10">
        <v>1.298</v>
      </c>
      <c r="F10">
        <v>1.174</v>
      </c>
      <c r="G10" s="2">
        <v>1.216</v>
      </c>
      <c r="H10" s="2">
        <v>1.298</v>
      </c>
      <c r="I10" s="2">
        <v>1.272</v>
      </c>
      <c r="J10" s="2">
        <v>1.205</v>
      </c>
      <c r="K10" s="2">
        <v>1.392</v>
      </c>
      <c r="L10" s="2">
        <v>1.327</v>
      </c>
      <c r="M10" s="2">
        <v>1.305</v>
      </c>
      <c r="N10" s="2">
        <v>1.305</v>
      </c>
      <c r="O10" s="23">
        <v>1.28</v>
      </c>
      <c r="P10" s="23">
        <v>1.3</v>
      </c>
      <c r="Q10" s="23">
        <v>1.28</v>
      </c>
      <c r="R10" s="23">
        <v>1.29</v>
      </c>
      <c r="S10" s="2">
        <v>1.264</v>
      </c>
      <c r="T10" s="2">
        <v>1.291</v>
      </c>
      <c r="U10" s="2">
        <v>1.285</v>
      </c>
      <c r="V10" s="2">
        <v>1.287</v>
      </c>
      <c r="W10" s="2"/>
      <c r="X10" s="2">
        <f aca="true" t="shared" si="0" ref="X10:X64">AVERAGE(C10:V10)</f>
        <v>1.28195</v>
      </c>
      <c r="Y10" s="2">
        <f aca="true" t="shared" si="1" ref="Y10:Y64">STDEV(C10:V10)</f>
        <v>0.04514593296365019</v>
      </c>
      <c r="Z10" s="25">
        <f aca="true" t="shared" si="2" ref="Z10:Z64">CONFIDENCE(0.05,Y10,20)</f>
        <v>0.019785684631275956</v>
      </c>
      <c r="AB10">
        <v>1.324</v>
      </c>
      <c r="AC10">
        <v>1.322</v>
      </c>
      <c r="AD10">
        <v>1.274</v>
      </c>
      <c r="AE10">
        <v>1.329</v>
      </c>
      <c r="AF10" s="2">
        <v>1.329</v>
      </c>
      <c r="AG10" s="2">
        <v>1.324</v>
      </c>
      <c r="AH10" s="2">
        <v>1.245</v>
      </c>
      <c r="AI10" s="2">
        <v>1.283</v>
      </c>
      <c r="AJ10" s="2">
        <v>1.347</v>
      </c>
      <c r="AK10" s="2">
        <v>1.331</v>
      </c>
      <c r="AL10" s="2">
        <v>1.363</v>
      </c>
      <c r="AM10" s="2">
        <v>1.396</v>
      </c>
      <c r="AN10" s="23">
        <v>1.35</v>
      </c>
      <c r="AO10" s="23">
        <v>1.28</v>
      </c>
      <c r="AP10" s="23">
        <v>1.31</v>
      </c>
      <c r="AQ10" s="23">
        <v>1.35</v>
      </c>
      <c r="AS10" s="2">
        <v>1.181</v>
      </c>
      <c r="AT10" s="2">
        <v>1.266</v>
      </c>
      <c r="AU10" s="2">
        <v>1.275</v>
      </c>
      <c r="AW10" s="2">
        <f aca="true" t="shared" si="3" ref="AW10:AW64">AVERAGE(AB10:AU10)</f>
        <v>1.3094210526315788</v>
      </c>
      <c r="AX10" s="2">
        <f aca="true" t="shared" si="4" ref="AX10:AX64">STDEV(AB10:AU10)</f>
        <v>0.049113605027839825</v>
      </c>
      <c r="AY10" s="25">
        <f aca="true" t="shared" si="5" ref="AY10:AY64">CONFIDENCE(0.05,AX10,19)</f>
        <v>0.022083731628988645</v>
      </c>
    </row>
    <row r="11" spans="1:51" ht="12.75">
      <c r="A11" s="6">
        <v>0.3333333333333333</v>
      </c>
      <c r="B11" s="6">
        <v>0.3333333333333333</v>
      </c>
      <c r="C11">
        <v>1.264</v>
      </c>
      <c r="D11">
        <v>1.234</v>
      </c>
      <c r="E11">
        <v>1.265</v>
      </c>
      <c r="F11">
        <v>1.143</v>
      </c>
      <c r="G11" s="2">
        <v>1.286</v>
      </c>
      <c r="H11" s="2">
        <v>1.212</v>
      </c>
      <c r="I11" s="2">
        <v>1.238</v>
      </c>
      <c r="J11" s="2">
        <v>1.227</v>
      </c>
      <c r="K11" s="2">
        <v>1.325</v>
      </c>
      <c r="L11" s="2">
        <v>1.287</v>
      </c>
      <c r="M11" s="2">
        <v>1.219</v>
      </c>
      <c r="N11" s="2">
        <v>1.273</v>
      </c>
      <c r="O11" s="23">
        <v>1.26</v>
      </c>
      <c r="P11" s="23">
        <v>1.27</v>
      </c>
      <c r="Q11" s="23">
        <v>1.25</v>
      </c>
      <c r="R11" s="23">
        <v>1.29</v>
      </c>
      <c r="S11" s="2">
        <v>1.289</v>
      </c>
      <c r="T11" s="2">
        <v>1.238</v>
      </c>
      <c r="U11" s="2">
        <v>1.257</v>
      </c>
      <c r="V11" s="2">
        <v>1.258</v>
      </c>
      <c r="W11" s="2"/>
      <c r="X11" s="2">
        <f t="shared" si="0"/>
        <v>1.2542499999999999</v>
      </c>
      <c r="Y11" s="2">
        <f t="shared" si="1"/>
        <v>0.03807178123382588</v>
      </c>
      <c r="Z11" s="25">
        <f t="shared" si="2"/>
        <v>0.016685362498764147</v>
      </c>
      <c r="AB11">
        <v>1.288</v>
      </c>
      <c r="AC11">
        <v>1.285</v>
      </c>
      <c r="AD11">
        <v>1.25</v>
      </c>
      <c r="AE11">
        <v>1.283</v>
      </c>
      <c r="AF11" s="2">
        <v>1.255</v>
      </c>
      <c r="AG11" s="2">
        <v>1.267</v>
      </c>
      <c r="AH11" s="2">
        <v>1.263</v>
      </c>
      <c r="AI11" s="2">
        <v>1.222</v>
      </c>
      <c r="AJ11" s="2">
        <v>1.305</v>
      </c>
      <c r="AK11" s="2">
        <v>1.301</v>
      </c>
      <c r="AL11" s="2">
        <v>1.312</v>
      </c>
      <c r="AM11" s="2">
        <v>1.326</v>
      </c>
      <c r="AN11" s="23">
        <v>1.27</v>
      </c>
      <c r="AO11" s="23">
        <v>1.26</v>
      </c>
      <c r="AP11" s="23">
        <v>1.32</v>
      </c>
      <c r="AQ11" s="23">
        <v>1.31</v>
      </c>
      <c r="AS11" s="2">
        <v>1.268</v>
      </c>
      <c r="AT11" s="2">
        <v>1.257</v>
      </c>
      <c r="AU11" s="2">
        <v>1.25</v>
      </c>
      <c r="AW11" s="2">
        <f t="shared" si="3"/>
        <v>1.2785263157894737</v>
      </c>
      <c r="AX11" s="2">
        <f t="shared" si="4"/>
        <v>0.02807008771915084</v>
      </c>
      <c r="AY11" s="25">
        <f t="shared" si="5"/>
        <v>0.012621600137894866</v>
      </c>
    </row>
    <row r="12" spans="1:51" ht="12.75">
      <c r="A12" s="6">
        <v>0.5</v>
      </c>
      <c r="B12" s="6">
        <v>0.5</v>
      </c>
      <c r="C12">
        <v>1.238</v>
      </c>
      <c r="D12">
        <v>1.211</v>
      </c>
      <c r="E12">
        <v>1.239</v>
      </c>
      <c r="F12">
        <v>1.12</v>
      </c>
      <c r="G12" s="2">
        <v>1.218</v>
      </c>
      <c r="H12" s="2">
        <v>1.232</v>
      </c>
      <c r="I12" s="2">
        <v>1.23</v>
      </c>
      <c r="J12" s="2">
        <v>1.201</v>
      </c>
      <c r="K12" s="2">
        <v>1.246</v>
      </c>
      <c r="L12" s="2">
        <v>1.258</v>
      </c>
      <c r="M12" s="2">
        <v>1.231</v>
      </c>
      <c r="N12" s="2">
        <v>1.242</v>
      </c>
      <c r="O12" s="23">
        <v>1.26</v>
      </c>
      <c r="P12" s="23">
        <v>1.27</v>
      </c>
      <c r="Q12" s="23">
        <v>1.25</v>
      </c>
      <c r="R12" s="23">
        <v>1.24</v>
      </c>
      <c r="S12" s="2">
        <v>1.208</v>
      </c>
      <c r="T12" s="2">
        <v>1.205</v>
      </c>
      <c r="U12" s="2">
        <v>1.245</v>
      </c>
      <c r="V12" s="2">
        <v>1.244</v>
      </c>
      <c r="W12" s="2"/>
      <c r="X12" s="2">
        <f t="shared" si="0"/>
        <v>1.2293999999999998</v>
      </c>
      <c r="Y12" s="2">
        <f t="shared" si="1"/>
        <v>0.0318737641659336</v>
      </c>
      <c r="Z12" s="25">
        <f t="shared" si="2"/>
        <v>0.013969015687561441</v>
      </c>
      <c r="AB12">
        <v>1.256</v>
      </c>
      <c r="AC12">
        <v>1.257</v>
      </c>
      <c r="AD12">
        <v>1.221</v>
      </c>
      <c r="AE12">
        <v>1.25</v>
      </c>
      <c r="AF12" s="2">
        <v>1.229</v>
      </c>
      <c r="AG12" s="2">
        <v>1.26</v>
      </c>
      <c r="AH12" s="2">
        <v>1.236</v>
      </c>
      <c r="AI12" s="2">
        <v>1.166</v>
      </c>
      <c r="AJ12" s="2">
        <v>1.241</v>
      </c>
      <c r="AK12" s="2">
        <v>1.27</v>
      </c>
      <c r="AL12" s="2">
        <v>1.279</v>
      </c>
      <c r="AM12" s="2">
        <v>1.321</v>
      </c>
      <c r="AN12" s="23">
        <v>1.27</v>
      </c>
      <c r="AO12" s="23">
        <v>1.26</v>
      </c>
      <c r="AP12" s="23">
        <v>1.28</v>
      </c>
      <c r="AQ12" s="23">
        <v>1.31</v>
      </c>
      <c r="AS12" s="2">
        <v>1.207</v>
      </c>
      <c r="AT12" s="2">
        <v>1.234</v>
      </c>
      <c r="AU12" s="2">
        <v>1.241</v>
      </c>
      <c r="AW12" s="2">
        <f t="shared" si="3"/>
        <v>1.2520000000000002</v>
      </c>
      <c r="AX12" s="2">
        <f t="shared" si="4"/>
        <v>0.035112517552700714</v>
      </c>
      <c r="AY12" s="25">
        <f t="shared" si="5"/>
        <v>0.015788199909423366</v>
      </c>
    </row>
    <row r="13" spans="1:51" ht="12.75">
      <c r="A13" s="6">
        <v>0.6666666666666666</v>
      </c>
      <c r="B13" s="6">
        <v>0.6666666666666666</v>
      </c>
      <c r="C13">
        <v>1.212</v>
      </c>
      <c r="D13">
        <v>1.188</v>
      </c>
      <c r="E13">
        <v>1.224</v>
      </c>
      <c r="F13">
        <v>1.104</v>
      </c>
      <c r="G13" s="2">
        <v>1.187</v>
      </c>
      <c r="H13" s="2">
        <v>1.165</v>
      </c>
      <c r="I13" s="2">
        <v>1.21</v>
      </c>
      <c r="J13" s="2">
        <v>1.153</v>
      </c>
      <c r="K13" s="2">
        <v>1.233</v>
      </c>
      <c r="L13" s="2">
        <v>1.245</v>
      </c>
      <c r="M13" s="2">
        <v>1.229</v>
      </c>
      <c r="N13" s="2">
        <v>1.229</v>
      </c>
      <c r="O13" s="23">
        <v>1.21</v>
      </c>
      <c r="P13" s="23">
        <v>1.22</v>
      </c>
      <c r="Q13" s="23">
        <v>1.22</v>
      </c>
      <c r="R13" s="23">
        <v>1.21</v>
      </c>
      <c r="S13" s="2">
        <v>1.212</v>
      </c>
      <c r="T13" s="2">
        <v>1.203</v>
      </c>
      <c r="U13" s="2">
        <v>1.23</v>
      </c>
      <c r="V13" s="2">
        <v>1.213</v>
      </c>
      <c r="W13" s="2"/>
      <c r="X13" s="2">
        <f t="shared" si="0"/>
        <v>1.20485</v>
      </c>
      <c r="Y13" s="2">
        <f t="shared" si="1"/>
        <v>0.03271129693803738</v>
      </c>
      <c r="Z13" s="25">
        <f t="shared" si="2"/>
        <v>0.014336073320649812</v>
      </c>
      <c r="AB13">
        <v>1.236</v>
      </c>
      <c r="AC13">
        <v>1.238</v>
      </c>
      <c r="AD13">
        <v>1.199</v>
      </c>
      <c r="AE13">
        <v>1.23</v>
      </c>
      <c r="AF13" s="2">
        <v>1.237</v>
      </c>
      <c r="AG13" s="2">
        <v>1.238</v>
      </c>
      <c r="AH13" s="2">
        <v>1.167</v>
      </c>
      <c r="AI13" s="2">
        <v>1.181</v>
      </c>
      <c r="AJ13" s="2">
        <v>1.225</v>
      </c>
      <c r="AK13" s="2">
        <v>1.225</v>
      </c>
      <c r="AL13" s="2">
        <v>1.252</v>
      </c>
      <c r="AM13" s="2">
        <v>1.289</v>
      </c>
      <c r="AN13" s="23">
        <v>1.24</v>
      </c>
      <c r="AO13" s="23">
        <v>1.23</v>
      </c>
      <c r="AP13" s="23">
        <v>1.26</v>
      </c>
      <c r="AQ13" s="23">
        <v>1.26</v>
      </c>
      <c r="AS13" s="2">
        <v>1.198</v>
      </c>
      <c r="AT13" s="2">
        <v>1.248</v>
      </c>
      <c r="AU13" s="2">
        <v>1.17</v>
      </c>
      <c r="AW13" s="2">
        <f t="shared" si="3"/>
        <v>1.2275263157894738</v>
      </c>
      <c r="AX13" s="2">
        <f t="shared" si="4"/>
        <v>0.03187713987771744</v>
      </c>
      <c r="AY13" s="25">
        <f t="shared" si="5"/>
        <v>0.014333425570373091</v>
      </c>
    </row>
    <row r="14" spans="1:51" ht="12.75">
      <c r="A14" s="6">
        <v>0.8333333333333334</v>
      </c>
      <c r="B14" s="6">
        <v>0.8333333333333334</v>
      </c>
      <c r="C14">
        <v>1.2</v>
      </c>
      <c r="D14">
        <v>1.158</v>
      </c>
      <c r="E14">
        <v>1.206</v>
      </c>
      <c r="F14">
        <v>1.089</v>
      </c>
      <c r="G14" s="2">
        <v>1.142</v>
      </c>
      <c r="H14" s="2">
        <v>1.166</v>
      </c>
      <c r="I14" s="2">
        <v>1.193</v>
      </c>
      <c r="J14" s="2">
        <v>1.182</v>
      </c>
      <c r="K14" s="2">
        <v>1.217</v>
      </c>
      <c r="L14" s="2">
        <v>1.229</v>
      </c>
      <c r="M14" s="2">
        <v>1.215</v>
      </c>
      <c r="N14" s="2">
        <v>1.213</v>
      </c>
      <c r="O14" s="23">
        <v>1.19</v>
      </c>
      <c r="P14" s="23">
        <v>1.2</v>
      </c>
      <c r="Q14" s="23">
        <v>1.2</v>
      </c>
      <c r="R14" s="23">
        <v>1.2</v>
      </c>
      <c r="S14" s="2">
        <v>1.199</v>
      </c>
      <c r="T14" s="2">
        <v>1.225</v>
      </c>
      <c r="U14" s="2">
        <v>1.212</v>
      </c>
      <c r="V14" s="2">
        <v>1.174</v>
      </c>
      <c r="W14" s="2"/>
      <c r="X14" s="2">
        <f t="shared" si="0"/>
        <v>1.1905000000000001</v>
      </c>
      <c r="Y14" s="2">
        <f t="shared" si="1"/>
        <v>0.032669799348536116</v>
      </c>
      <c r="Z14" s="25">
        <f t="shared" si="2"/>
        <v>0.014317886561291196</v>
      </c>
      <c r="AB14">
        <v>1.219</v>
      </c>
      <c r="AC14">
        <v>1.222</v>
      </c>
      <c r="AD14">
        <v>1.185</v>
      </c>
      <c r="AE14">
        <v>1.215</v>
      </c>
      <c r="AF14" s="2">
        <v>1.214</v>
      </c>
      <c r="AG14" s="2">
        <v>1.222</v>
      </c>
      <c r="AH14" s="2">
        <v>1.212</v>
      </c>
      <c r="AI14" s="2">
        <v>1.147</v>
      </c>
      <c r="AJ14" s="2">
        <v>1.227</v>
      </c>
      <c r="AK14" s="2">
        <v>1.221</v>
      </c>
      <c r="AL14" s="2">
        <v>1.215</v>
      </c>
      <c r="AM14" s="2">
        <v>1.254</v>
      </c>
      <c r="AN14" s="23">
        <v>1.23</v>
      </c>
      <c r="AO14" s="23">
        <v>1.18</v>
      </c>
      <c r="AP14" s="23">
        <v>1.24</v>
      </c>
      <c r="AQ14" s="23">
        <v>1.23</v>
      </c>
      <c r="AS14" s="2">
        <v>1.18</v>
      </c>
      <c r="AT14" s="2">
        <v>1.231</v>
      </c>
      <c r="AU14" s="2">
        <v>1.213</v>
      </c>
      <c r="AW14" s="2">
        <f t="shared" si="3"/>
        <v>1.2135263157894738</v>
      </c>
      <c r="AX14" s="2">
        <f t="shared" si="4"/>
        <v>0.024824648192756767</v>
      </c>
      <c r="AY14" s="25">
        <f t="shared" si="5"/>
        <v>0.011162301528510112</v>
      </c>
    </row>
    <row r="15" spans="1:51" ht="12.75">
      <c r="A15" s="6">
        <v>1</v>
      </c>
      <c r="B15" s="6">
        <v>1</v>
      </c>
      <c r="C15">
        <v>1.178</v>
      </c>
      <c r="D15">
        <v>1.151</v>
      </c>
      <c r="E15">
        <v>1.191</v>
      </c>
      <c r="F15">
        <v>1.079</v>
      </c>
      <c r="G15" s="2">
        <v>1.168</v>
      </c>
      <c r="H15" s="2">
        <v>1.156</v>
      </c>
      <c r="I15" s="2">
        <v>1.181</v>
      </c>
      <c r="J15" s="2">
        <v>1.169</v>
      </c>
      <c r="K15" s="2">
        <v>1.917</v>
      </c>
      <c r="L15" s="2">
        <v>1.211</v>
      </c>
      <c r="M15" s="2">
        <v>1.202</v>
      </c>
      <c r="N15" s="2">
        <v>1.173</v>
      </c>
      <c r="O15" s="23">
        <v>1.18</v>
      </c>
      <c r="P15" s="23">
        <v>1.19</v>
      </c>
      <c r="Q15" s="23">
        <v>1.18</v>
      </c>
      <c r="R15" s="23">
        <v>1.26</v>
      </c>
      <c r="S15" s="2">
        <v>1.19</v>
      </c>
      <c r="T15" s="2">
        <v>1.199</v>
      </c>
      <c r="U15" s="2">
        <v>1.197</v>
      </c>
      <c r="V15" s="2">
        <v>1.186</v>
      </c>
      <c r="W15" s="2"/>
      <c r="X15" s="2">
        <f t="shared" si="0"/>
        <v>1.2179000000000002</v>
      </c>
      <c r="Y15" s="2">
        <f t="shared" si="1"/>
        <v>0.16783917741005416</v>
      </c>
      <c r="Z15" s="25">
        <f t="shared" si="2"/>
        <v>0.07355730217563343</v>
      </c>
      <c r="AB15">
        <v>1.203</v>
      </c>
      <c r="AC15">
        <v>1.207</v>
      </c>
      <c r="AD15">
        <v>1.166</v>
      </c>
      <c r="AE15">
        <v>1.186</v>
      </c>
      <c r="AF15" s="2">
        <v>1.204</v>
      </c>
      <c r="AG15" s="2">
        <v>1.217</v>
      </c>
      <c r="AH15" s="2">
        <v>1.213</v>
      </c>
      <c r="AI15" s="2">
        <v>1.157</v>
      </c>
      <c r="AJ15" s="2">
        <v>1.21</v>
      </c>
      <c r="AK15" s="2">
        <v>1.215</v>
      </c>
      <c r="AL15" s="2">
        <v>1.212</v>
      </c>
      <c r="AM15" s="2">
        <v>1.236</v>
      </c>
      <c r="AN15" s="23">
        <v>1.25</v>
      </c>
      <c r="AO15" s="23">
        <v>1.16</v>
      </c>
      <c r="AP15" s="23">
        <v>1.23</v>
      </c>
      <c r="AQ15" s="23">
        <v>1.21</v>
      </c>
      <c r="AS15" s="2">
        <v>1.165</v>
      </c>
      <c r="AT15" s="2">
        <v>1.216</v>
      </c>
      <c r="AU15" s="2">
        <v>1.196</v>
      </c>
      <c r="AW15" s="2">
        <f t="shared" si="3"/>
        <v>1.2027894736842109</v>
      </c>
      <c r="AX15" s="2">
        <f t="shared" si="4"/>
        <v>0.02576297719890962</v>
      </c>
      <c r="AY15" s="25">
        <f t="shared" si="5"/>
        <v>0.011584217328415844</v>
      </c>
    </row>
    <row r="16" spans="1:51" ht="12.75">
      <c r="A16" s="6">
        <f>24+A9</f>
        <v>24</v>
      </c>
      <c r="B16" s="6">
        <v>1</v>
      </c>
      <c r="G16" s="2">
        <v>1.28</v>
      </c>
      <c r="H16" s="2">
        <v>1.17</v>
      </c>
      <c r="I16" s="2">
        <v>1.3</v>
      </c>
      <c r="J16" s="2">
        <v>1.27</v>
      </c>
      <c r="K16" s="2"/>
      <c r="L16" s="2"/>
      <c r="M16" s="2"/>
      <c r="N16" s="2"/>
      <c r="O16" s="23">
        <v>1.23</v>
      </c>
      <c r="P16" s="23">
        <v>1.26</v>
      </c>
      <c r="Q16" s="23">
        <v>1.26</v>
      </c>
      <c r="R16" s="23">
        <v>1.2</v>
      </c>
      <c r="S16" s="2">
        <v>1.279</v>
      </c>
      <c r="T16" s="2">
        <v>1.264</v>
      </c>
      <c r="U16" s="2">
        <v>1.279</v>
      </c>
      <c r="V16" s="2">
        <v>1.26</v>
      </c>
      <c r="W16" s="2"/>
      <c r="X16" s="2">
        <f t="shared" si="0"/>
        <v>1.254333333333333</v>
      </c>
      <c r="Y16" s="2">
        <f t="shared" si="1"/>
        <v>0.036992218673992494</v>
      </c>
      <c r="Z16" s="25">
        <f t="shared" si="2"/>
        <v>0.01621223274052447</v>
      </c>
      <c r="AF16" s="2">
        <v>1.335</v>
      </c>
      <c r="AG16" s="2">
        <v>1.326</v>
      </c>
      <c r="AH16" s="2">
        <v>1.31</v>
      </c>
      <c r="AI16" s="2">
        <v>1.312</v>
      </c>
      <c r="AJ16" s="2"/>
      <c r="AK16" s="2"/>
      <c r="AL16" s="2"/>
      <c r="AM16" s="2"/>
      <c r="AN16" s="23">
        <v>1.24</v>
      </c>
      <c r="AO16" s="23">
        <v>1.24</v>
      </c>
      <c r="AP16" s="23">
        <v>1.26</v>
      </c>
      <c r="AQ16" s="23">
        <v>1.29</v>
      </c>
      <c r="AS16" s="2">
        <v>1.26</v>
      </c>
      <c r="AT16" s="2">
        <v>1.27</v>
      </c>
      <c r="AU16" s="2">
        <v>1.249</v>
      </c>
      <c r="AW16" s="2">
        <f t="shared" si="3"/>
        <v>1.2810909090909093</v>
      </c>
      <c r="AX16" s="2">
        <f t="shared" si="4"/>
        <v>0.034946972817258434</v>
      </c>
      <c r="AY16" s="25">
        <f t="shared" si="5"/>
        <v>0.015713763396200054</v>
      </c>
    </row>
    <row r="17" spans="1:51" ht="12.75">
      <c r="A17" s="6">
        <f aca="true" t="shared" si="6" ref="A17:A22">24+A10</f>
        <v>24.166666666666668</v>
      </c>
      <c r="B17" s="6">
        <f aca="true" t="shared" si="7" ref="B17:B22">1+B10</f>
        <v>1.1666666666666667</v>
      </c>
      <c r="C17" s="2">
        <v>1.2103</v>
      </c>
      <c r="D17" s="2">
        <v>1.2137</v>
      </c>
      <c r="E17" s="2">
        <v>1.2046</v>
      </c>
      <c r="F17" s="2">
        <v>1.109</v>
      </c>
      <c r="G17" s="2">
        <v>1.178</v>
      </c>
      <c r="H17" s="2">
        <v>1.212</v>
      </c>
      <c r="I17" s="2">
        <v>1.185</v>
      </c>
      <c r="J17" s="2">
        <v>1.185</v>
      </c>
      <c r="K17" s="2">
        <v>1.193</v>
      </c>
      <c r="L17" s="2">
        <v>1.229</v>
      </c>
      <c r="M17" s="2">
        <v>1.224</v>
      </c>
      <c r="N17" s="2">
        <v>1.215</v>
      </c>
      <c r="O17" s="23">
        <v>1.18</v>
      </c>
      <c r="P17" s="23">
        <v>1.21</v>
      </c>
      <c r="Q17" s="23">
        <v>1.21</v>
      </c>
      <c r="R17" s="23">
        <v>1.16</v>
      </c>
      <c r="S17" s="2">
        <v>1.223</v>
      </c>
      <c r="T17" s="2">
        <v>1.237</v>
      </c>
      <c r="U17" s="2">
        <v>1.224</v>
      </c>
      <c r="V17" s="2">
        <v>1.213</v>
      </c>
      <c r="W17" s="2"/>
      <c r="X17" s="2">
        <f t="shared" si="0"/>
        <v>1.2007800000000002</v>
      </c>
      <c r="Y17" s="2">
        <f t="shared" si="1"/>
        <v>0.029196045153944864</v>
      </c>
      <c r="Z17" s="25">
        <f t="shared" si="2"/>
        <v>0.012795476889613931</v>
      </c>
      <c r="AB17" s="2">
        <v>1.2048</v>
      </c>
      <c r="AC17" s="2">
        <v>1.2096</v>
      </c>
      <c r="AD17" s="2">
        <v>1.1928</v>
      </c>
      <c r="AE17" s="2">
        <v>1.2043</v>
      </c>
      <c r="AF17" s="2">
        <v>1.23</v>
      </c>
      <c r="AG17" s="2">
        <v>1.227</v>
      </c>
      <c r="AH17" s="2">
        <v>1.218</v>
      </c>
      <c r="AI17" s="2">
        <v>1.202</v>
      </c>
      <c r="AJ17" s="2">
        <f>(AD17+AE17+AF17+AG17)/4</f>
        <v>1.213525</v>
      </c>
      <c r="AK17" s="2">
        <v>1.223</v>
      </c>
      <c r="AL17" s="2">
        <v>1.241</v>
      </c>
      <c r="AM17" s="2">
        <v>1.33</v>
      </c>
      <c r="AN17" s="23">
        <v>1.23</v>
      </c>
      <c r="AO17" s="23">
        <v>1.15</v>
      </c>
      <c r="AP17" s="23">
        <v>1.22</v>
      </c>
      <c r="AQ17" s="23">
        <v>1.23</v>
      </c>
      <c r="AR17" s="2"/>
      <c r="AS17" s="2">
        <v>1.213</v>
      </c>
      <c r="AT17" s="2">
        <v>1.221</v>
      </c>
      <c r="AU17" s="2">
        <v>1.178</v>
      </c>
      <c r="AV17" s="2"/>
      <c r="AW17" s="2">
        <f t="shared" si="3"/>
        <v>1.2177907894736844</v>
      </c>
      <c r="AX17" s="2">
        <f t="shared" si="4"/>
        <v>0.03433149187063496</v>
      </c>
      <c r="AY17" s="25">
        <f t="shared" si="5"/>
        <v>0.015437014905831978</v>
      </c>
    </row>
    <row r="18" spans="1:51" ht="12.75">
      <c r="A18" s="6">
        <f t="shared" si="6"/>
        <v>24.333333333333332</v>
      </c>
      <c r="B18" s="6">
        <f t="shared" si="7"/>
        <v>1.3333333333333333</v>
      </c>
      <c r="C18" s="2">
        <v>1.1832</v>
      </c>
      <c r="D18" s="2">
        <v>1.1894</v>
      </c>
      <c r="E18" s="2">
        <v>1.1745</v>
      </c>
      <c r="F18" s="2">
        <v>1.0446</v>
      </c>
      <c r="G18" s="2">
        <v>1.171</v>
      </c>
      <c r="H18" s="2">
        <v>1.179</v>
      </c>
      <c r="I18" s="2">
        <v>1.176</v>
      </c>
      <c r="J18" s="2">
        <v>1.165</v>
      </c>
      <c r="K18" s="2">
        <v>1.121</v>
      </c>
      <c r="L18" s="2">
        <v>1.201</v>
      </c>
      <c r="M18" s="2">
        <v>1.197</v>
      </c>
      <c r="N18" s="2">
        <v>1.182</v>
      </c>
      <c r="O18" s="23">
        <v>1.17</v>
      </c>
      <c r="P18" s="23">
        <v>1.18</v>
      </c>
      <c r="Q18" s="23">
        <v>1.16</v>
      </c>
      <c r="R18" s="23">
        <v>1.15</v>
      </c>
      <c r="S18" s="2">
        <v>1.195</v>
      </c>
      <c r="T18" s="2">
        <v>1.189</v>
      </c>
      <c r="U18" s="2">
        <v>1.198</v>
      </c>
      <c r="V18" s="2">
        <v>1.196</v>
      </c>
      <c r="W18" s="2"/>
      <c r="X18" s="2">
        <f t="shared" si="0"/>
        <v>1.1710850000000002</v>
      </c>
      <c r="Y18" s="2">
        <f t="shared" si="1"/>
        <v>0.03531546962361131</v>
      </c>
      <c r="Z18" s="25">
        <f t="shared" si="2"/>
        <v>0.015477379659886064</v>
      </c>
      <c r="AB18" s="2">
        <v>1.1734</v>
      </c>
      <c r="AC18" s="2">
        <v>1.1868</v>
      </c>
      <c r="AD18" s="2">
        <v>1.1668</v>
      </c>
      <c r="AE18" s="2">
        <v>1.1777</v>
      </c>
      <c r="AF18" s="2">
        <v>1.189</v>
      </c>
      <c r="AG18" s="2">
        <v>1.195</v>
      </c>
      <c r="AH18" s="2">
        <v>1.187</v>
      </c>
      <c r="AI18" s="2">
        <v>1.187</v>
      </c>
      <c r="AJ18" s="2">
        <v>1.203</v>
      </c>
      <c r="AK18" s="2">
        <v>1.19</v>
      </c>
      <c r="AL18" s="2">
        <v>1.208</v>
      </c>
      <c r="AM18" s="2">
        <v>1.245</v>
      </c>
      <c r="AN18" s="23">
        <v>1.21</v>
      </c>
      <c r="AO18" s="23">
        <v>1.13</v>
      </c>
      <c r="AP18" s="23">
        <v>1.18</v>
      </c>
      <c r="AQ18" s="23">
        <v>1.2</v>
      </c>
      <c r="AR18" s="2"/>
      <c r="AS18" s="2">
        <v>1.187</v>
      </c>
      <c r="AT18" s="2">
        <v>1.193</v>
      </c>
      <c r="AU18" s="2">
        <v>1.189</v>
      </c>
      <c r="AV18" s="2"/>
      <c r="AW18" s="2">
        <f t="shared" si="3"/>
        <v>1.1893526315789473</v>
      </c>
      <c r="AX18" s="2">
        <f t="shared" si="4"/>
        <v>0.022045870573801533</v>
      </c>
      <c r="AY18" s="25">
        <f t="shared" si="5"/>
        <v>0.009912835537185253</v>
      </c>
    </row>
    <row r="19" spans="1:51" ht="12.75">
      <c r="A19" s="6">
        <f t="shared" si="6"/>
        <v>24.5</v>
      </c>
      <c r="B19" s="6">
        <f t="shared" si="7"/>
        <v>1.5</v>
      </c>
      <c r="C19" s="2">
        <v>1.1675</v>
      </c>
      <c r="D19" s="2">
        <v>1.1721</v>
      </c>
      <c r="E19" s="2">
        <v>1.1539</v>
      </c>
      <c r="F19" s="2">
        <v>1.0178</v>
      </c>
      <c r="G19" s="2">
        <v>1.145</v>
      </c>
      <c r="H19" s="2">
        <v>1.166</v>
      </c>
      <c r="I19" s="2">
        <v>1.165</v>
      </c>
      <c r="J19" s="2">
        <v>1.155</v>
      </c>
      <c r="K19" s="2">
        <v>1.131</v>
      </c>
      <c r="L19" s="2">
        <v>1.192</v>
      </c>
      <c r="M19" s="2">
        <v>1.18</v>
      </c>
      <c r="N19" s="2">
        <v>1.181</v>
      </c>
      <c r="O19" s="23">
        <v>1.15</v>
      </c>
      <c r="P19" s="23">
        <v>1.17</v>
      </c>
      <c r="Q19" s="23">
        <v>1.17</v>
      </c>
      <c r="R19" s="23">
        <v>1.17</v>
      </c>
      <c r="S19" s="2">
        <v>1.182</v>
      </c>
      <c r="T19" s="2">
        <v>1.175</v>
      </c>
      <c r="U19" s="2">
        <v>1.18</v>
      </c>
      <c r="V19" s="2">
        <v>1.169</v>
      </c>
      <c r="W19" s="2"/>
      <c r="X19" s="2">
        <f t="shared" si="0"/>
        <v>1.159615</v>
      </c>
      <c r="Y19" s="2">
        <f t="shared" si="1"/>
        <v>0.036320753455553904</v>
      </c>
      <c r="Z19" s="25">
        <f t="shared" si="2"/>
        <v>0.015917955976688544</v>
      </c>
      <c r="AB19" s="2">
        <v>1.1598</v>
      </c>
      <c r="AC19" s="2">
        <v>1.173</v>
      </c>
      <c r="AD19" s="2">
        <v>1.1554</v>
      </c>
      <c r="AE19" s="2">
        <v>1.1656</v>
      </c>
      <c r="AF19" s="2">
        <v>1.18</v>
      </c>
      <c r="AG19" s="2">
        <v>1.161</v>
      </c>
      <c r="AH19" s="2">
        <v>1.173</v>
      </c>
      <c r="AI19" s="2">
        <v>1.154</v>
      </c>
      <c r="AJ19" s="2">
        <v>1.184</v>
      </c>
      <c r="AK19" s="2">
        <v>1.169</v>
      </c>
      <c r="AL19" s="2">
        <v>1.183</v>
      </c>
      <c r="AM19" s="2">
        <v>1.207</v>
      </c>
      <c r="AN19" s="23">
        <v>1.23</v>
      </c>
      <c r="AO19" s="23">
        <v>1.08</v>
      </c>
      <c r="AP19" s="23">
        <v>1.17</v>
      </c>
      <c r="AQ19" s="23">
        <v>1.19</v>
      </c>
      <c r="AR19" s="2"/>
      <c r="AS19" s="2">
        <v>1.171</v>
      </c>
      <c r="AT19" s="2">
        <v>1.182</v>
      </c>
      <c r="AU19" s="2">
        <v>1.152</v>
      </c>
      <c r="AV19" s="2"/>
      <c r="AW19" s="2">
        <f t="shared" si="3"/>
        <v>1.1705157894736844</v>
      </c>
      <c r="AX19" s="2">
        <f t="shared" si="4"/>
        <v>0.028954471217901703</v>
      </c>
      <c r="AY19" s="25">
        <f t="shared" si="5"/>
        <v>0.013019259561031272</v>
      </c>
    </row>
    <row r="20" spans="1:51" ht="12.75">
      <c r="A20" s="6">
        <f t="shared" si="6"/>
        <v>24.666666666666668</v>
      </c>
      <c r="B20" s="6">
        <f t="shared" si="7"/>
        <v>1.6666666666666665</v>
      </c>
      <c r="C20" s="2">
        <v>1.1552</v>
      </c>
      <c r="D20" s="2">
        <v>1.1542</v>
      </c>
      <c r="E20" s="2">
        <v>1.1361</v>
      </c>
      <c r="F20" s="2">
        <v>1.0114</v>
      </c>
      <c r="G20" s="2">
        <v>1.151</v>
      </c>
      <c r="H20" s="2">
        <v>1.14</v>
      </c>
      <c r="I20" s="2">
        <v>1.149</v>
      </c>
      <c r="J20" s="2">
        <v>1.145</v>
      </c>
      <c r="K20" s="2">
        <v>1.123</v>
      </c>
      <c r="L20" s="2">
        <v>1.174</v>
      </c>
      <c r="M20" s="2">
        <v>1.171</v>
      </c>
      <c r="N20" s="2">
        <v>1.163</v>
      </c>
      <c r="O20" s="23">
        <v>1.14</v>
      </c>
      <c r="P20" s="23">
        <v>1.16</v>
      </c>
      <c r="Q20" s="23">
        <v>1.16</v>
      </c>
      <c r="R20" s="23">
        <v>1.12</v>
      </c>
      <c r="S20" s="2">
        <v>1.168</v>
      </c>
      <c r="T20" s="2">
        <v>1.179</v>
      </c>
      <c r="U20" s="2">
        <v>1.167</v>
      </c>
      <c r="V20" s="2">
        <v>1.158</v>
      </c>
      <c r="W20" s="2"/>
      <c r="X20" s="2">
        <f t="shared" si="0"/>
        <v>1.146245</v>
      </c>
      <c r="Y20" s="2">
        <f t="shared" si="1"/>
        <v>0.03548598648540382</v>
      </c>
      <c r="Z20" s="25">
        <f t="shared" si="2"/>
        <v>0.015552110485682882</v>
      </c>
      <c r="AB20" s="2">
        <v>1.1458</v>
      </c>
      <c r="AC20" s="2">
        <v>1.1613</v>
      </c>
      <c r="AD20" s="2">
        <v>1.1393</v>
      </c>
      <c r="AE20" s="2">
        <v>1.1513</v>
      </c>
      <c r="AF20" s="2">
        <v>1.171</v>
      </c>
      <c r="AG20" s="2">
        <v>1.15</v>
      </c>
      <c r="AH20" s="2">
        <v>1.147</v>
      </c>
      <c r="AI20" s="2">
        <v>1.138</v>
      </c>
      <c r="AJ20" s="2">
        <v>1.173</v>
      </c>
      <c r="AK20" s="2">
        <v>1.153</v>
      </c>
      <c r="AL20" s="2">
        <v>1.167</v>
      </c>
      <c r="AM20" s="2">
        <v>1.175</v>
      </c>
      <c r="AN20" s="23">
        <v>1.21</v>
      </c>
      <c r="AO20" s="23">
        <v>1.09</v>
      </c>
      <c r="AP20" s="23">
        <v>1.16</v>
      </c>
      <c r="AQ20" s="23">
        <v>1.17</v>
      </c>
      <c r="AR20" s="2"/>
      <c r="AS20" s="2">
        <v>1.154</v>
      </c>
      <c r="AT20" s="2">
        <v>1.167</v>
      </c>
      <c r="AU20" s="2">
        <v>1.025</v>
      </c>
      <c r="AV20" s="2"/>
      <c r="AW20" s="2">
        <f t="shared" si="3"/>
        <v>1.149878947368421</v>
      </c>
      <c r="AX20" s="2">
        <f t="shared" si="4"/>
        <v>0.03795994349233808</v>
      </c>
      <c r="AY20" s="25">
        <f t="shared" si="5"/>
        <v>0.01706853333737532</v>
      </c>
    </row>
    <row r="21" spans="1:51" ht="12.75">
      <c r="A21" s="6">
        <f t="shared" si="6"/>
        <v>24.833333333333332</v>
      </c>
      <c r="B21" s="6">
        <f t="shared" si="7"/>
        <v>1.8333333333333335</v>
      </c>
      <c r="C21" s="2">
        <v>1.1376</v>
      </c>
      <c r="D21" s="2">
        <v>1.1434</v>
      </c>
      <c r="E21" s="2">
        <v>1.1415</v>
      </c>
      <c r="F21" s="2">
        <v>1.0161</v>
      </c>
      <c r="G21" s="2">
        <v>1.149</v>
      </c>
      <c r="H21" s="2">
        <v>1.135</v>
      </c>
      <c r="I21" s="2">
        <v>1.144</v>
      </c>
      <c r="J21" s="2">
        <v>1.133</v>
      </c>
      <c r="K21" s="2">
        <v>1.12</v>
      </c>
      <c r="L21" s="2">
        <v>1.169</v>
      </c>
      <c r="M21" s="2">
        <v>1.159</v>
      </c>
      <c r="N21" s="2">
        <v>1.143</v>
      </c>
      <c r="O21" s="23">
        <v>1.13</v>
      </c>
      <c r="P21" s="23">
        <v>1.15</v>
      </c>
      <c r="Q21" s="23">
        <v>1.15</v>
      </c>
      <c r="R21" s="23">
        <v>1.07</v>
      </c>
      <c r="S21" s="2">
        <v>1.156</v>
      </c>
      <c r="T21" s="2">
        <v>1.17</v>
      </c>
      <c r="U21" s="2">
        <v>1.156</v>
      </c>
      <c r="V21" s="2">
        <v>1.104</v>
      </c>
      <c r="W21" s="2"/>
      <c r="X21" s="2">
        <f t="shared" si="0"/>
        <v>1.1338300000000001</v>
      </c>
      <c r="Y21" s="2">
        <f t="shared" si="1"/>
        <v>0.03576193359896096</v>
      </c>
      <c r="Z21" s="25">
        <f t="shared" si="2"/>
        <v>0.01567304723912529</v>
      </c>
      <c r="AB21" s="2">
        <v>1.1277</v>
      </c>
      <c r="AC21" s="2">
        <v>1.1452</v>
      </c>
      <c r="AD21" s="2">
        <v>1.1312</v>
      </c>
      <c r="AE21" s="2">
        <v>1.1395</v>
      </c>
      <c r="AF21" s="2">
        <v>1.136</v>
      </c>
      <c r="AG21" s="2">
        <v>1.135</v>
      </c>
      <c r="AH21" s="2">
        <v>1.126</v>
      </c>
      <c r="AI21" s="2">
        <v>1.143</v>
      </c>
      <c r="AJ21" s="2">
        <v>1.161</v>
      </c>
      <c r="AK21" s="2">
        <v>1.146</v>
      </c>
      <c r="AL21" s="2">
        <v>1.151</v>
      </c>
      <c r="AM21" s="2">
        <v>1.165</v>
      </c>
      <c r="AN21" s="23">
        <v>1.18</v>
      </c>
      <c r="AO21" s="23">
        <v>1.07</v>
      </c>
      <c r="AP21" s="23">
        <v>1.12</v>
      </c>
      <c r="AQ21" s="23">
        <v>1.16</v>
      </c>
      <c r="AR21" s="2"/>
      <c r="AS21" s="2">
        <v>1.142</v>
      </c>
      <c r="AT21" s="2">
        <v>1.157</v>
      </c>
      <c r="AU21" s="2">
        <v>1.143</v>
      </c>
      <c r="AV21" s="2"/>
      <c r="AW21" s="2">
        <f t="shared" si="3"/>
        <v>1.140978947368421</v>
      </c>
      <c r="AX21" s="2">
        <f t="shared" si="4"/>
        <v>0.022741068550764888</v>
      </c>
      <c r="AY21" s="25">
        <f t="shared" si="5"/>
        <v>0.010225428464207655</v>
      </c>
    </row>
    <row r="22" spans="1:51" ht="12.75">
      <c r="A22" s="6">
        <f t="shared" si="6"/>
        <v>25</v>
      </c>
      <c r="B22" s="6">
        <f t="shared" si="7"/>
        <v>2</v>
      </c>
      <c r="C22" s="2">
        <v>1.135</v>
      </c>
      <c r="D22" s="2">
        <v>1.1299</v>
      </c>
      <c r="E22" s="2">
        <v>1.1078</v>
      </c>
      <c r="F22" s="2">
        <v>1.0218</v>
      </c>
      <c r="G22" s="2">
        <v>1.132</v>
      </c>
      <c r="H22" s="2">
        <v>1.131</v>
      </c>
      <c r="I22" s="2">
        <v>1.133</v>
      </c>
      <c r="J22" s="2">
        <v>1.125</v>
      </c>
      <c r="K22" s="2">
        <v>1.102</v>
      </c>
      <c r="L22" s="2">
        <v>1.158</v>
      </c>
      <c r="M22" s="2">
        <v>1.15</v>
      </c>
      <c r="N22" s="2">
        <v>1.13</v>
      </c>
      <c r="O22" s="23">
        <v>1.13</v>
      </c>
      <c r="P22" s="23">
        <v>1.14</v>
      </c>
      <c r="Q22" s="23">
        <v>1.14</v>
      </c>
      <c r="R22" s="23">
        <v>1.22</v>
      </c>
      <c r="S22" s="2">
        <v>1.145</v>
      </c>
      <c r="T22" s="2">
        <v>1.091</v>
      </c>
      <c r="U22" s="2">
        <v>1.145</v>
      </c>
      <c r="V22" s="2">
        <v>1.101</v>
      </c>
      <c r="W22" s="2"/>
      <c r="X22" s="2">
        <f t="shared" si="0"/>
        <v>1.128375</v>
      </c>
      <c r="Y22" s="2">
        <f t="shared" si="1"/>
        <v>0.03648451546095715</v>
      </c>
      <c r="Z22" s="25">
        <f t="shared" si="2"/>
        <v>0.015989726414927196</v>
      </c>
      <c r="AB22" s="2">
        <v>1.1191</v>
      </c>
      <c r="AC22" s="2">
        <v>1.1321</v>
      </c>
      <c r="AD22" s="2">
        <v>1.1189</v>
      </c>
      <c r="AE22" s="2">
        <v>1.1322</v>
      </c>
      <c r="AF22" s="2">
        <v>1.128</v>
      </c>
      <c r="AG22" s="2">
        <v>1.131</v>
      </c>
      <c r="AH22" s="2">
        <v>1.112</v>
      </c>
      <c r="AI22" s="2">
        <v>1.131</v>
      </c>
      <c r="AJ22" s="2">
        <v>1.16</v>
      </c>
      <c r="AK22" s="2">
        <v>1.131</v>
      </c>
      <c r="AL22" s="2">
        <v>1.149</v>
      </c>
      <c r="AM22" s="2">
        <v>1.169</v>
      </c>
      <c r="AN22" s="23">
        <v>1.16</v>
      </c>
      <c r="AO22" s="23">
        <v>1.04</v>
      </c>
      <c r="AP22" s="23">
        <v>1.09</v>
      </c>
      <c r="AQ22" s="23">
        <v>1.16</v>
      </c>
      <c r="AR22" s="2"/>
      <c r="AS22" s="2">
        <v>1.132</v>
      </c>
      <c r="AT22" s="2">
        <v>1.148</v>
      </c>
      <c r="AU22" s="2">
        <v>1.126</v>
      </c>
      <c r="AV22" s="2"/>
      <c r="AW22" s="2">
        <f t="shared" si="3"/>
        <v>1.1299631578947371</v>
      </c>
      <c r="AX22" s="2">
        <f t="shared" si="4"/>
        <v>0.029067205853676115</v>
      </c>
      <c r="AY22" s="25">
        <f t="shared" si="5"/>
        <v>0.013069950228929152</v>
      </c>
    </row>
    <row r="23" spans="1:51" ht="12.75">
      <c r="A23" s="6">
        <f>24+A16</f>
        <v>48</v>
      </c>
      <c r="B23" s="6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3">
        <v>1.2</v>
      </c>
      <c r="P23" s="23">
        <v>1.21</v>
      </c>
      <c r="Q23" s="23">
        <v>1.18</v>
      </c>
      <c r="R23" s="23">
        <v>1.16</v>
      </c>
      <c r="S23" s="2">
        <v>1.215</v>
      </c>
      <c r="T23" s="2">
        <v>1.231</v>
      </c>
      <c r="U23" s="2">
        <v>1.219</v>
      </c>
      <c r="V23" s="2">
        <v>1.225</v>
      </c>
      <c r="W23" s="2"/>
      <c r="X23" s="2">
        <f t="shared" si="0"/>
        <v>1.2049999999999998</v>
      </c>
      <c r="Y23" s="2">
        <f t="shared" si="1"/>
        <v>0.02411875381761349</v>
      </c>
      <c r="Z23" s="25">
        <f t="shared" si="2"/>
        <v>0.01057030003386821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3">
        <v>1.2</v>
      </c>
      <c r="AO23" s="23">
        <v>1.21</v>
      </c>
      <c r="AP23" s="23">
        <v>1.22</v>
      </c>
      <c r="AQ23" s="23">
        <v>1.21</v>
      </c>
      <c r="AR23" s="2"/>
      <c r="AS23" s="2">
        <v>1.219</v>
      </c>
      <c r="AT23" s="2">
        <v>1.228</v>
      </c>
      <c r="AU23" s="2">
        <v>1.221</v>
      </c>
      <c r="AV23" s="2"/>
      <c r="AW23" s="2">
        <f t="shared" si="3"/>
        <v>1.2154285714285713</v>
      </c>
      <c r="AX23" s="2">
        <f t="shared" si="4"/>
        <v>0.009306935457994235</v>
      </c>
      <c r="AY23" s="25">
        <f t="shared" si="5"/>
        <v>0.004184825463864002</v>
      </c>
    </row>
    <row r="24" spans="1:51" ht="12.75">
      <c r="A24" s="6">
        <f aca="true" t="shared" si="8" ref="A24:A71">24+A17</f>
        <v>48.16666666666667</v>
      </c>
      <c r="B24" s="6">
        <f aca="true" t="shared" si="9" ref="B24:B29">2+B10</f>
        <v>2.1666666666666665</v>
      </c>
      <c r="C24" s="2">
        <v>1.157</v>
      </c>
      <c r="D24" s="2">
        <v>1.148</v>
      </c>
      <c r="E24" s="2">
        <v>1.142</v>
      </c>
      <c r="F24" s="2">
        <v>1.066</v>
      </c>
      <c r="G24" s="2"/>
      <c r="H24" s="2"/>
      <c r="I24" s="2"/>
      <c r="J24" s="2"/>
      <c r="K24" s="2">
        <v>1.159</v>
      </c>
      <c r="L24" s="2">
        <v>1.163</v>
      </c>
      <c r="M24" s="2">
        <v>1.179</v>
      </c>
      <c r="N24" s="2">
        <v>1.154</v>
      </c>
      <c r="O24" s="23">
        <v>1.15</v>
      </c>
      <c r="P24" s="23">
        <v>1.24</v>
      </c>
      <c r="Q24" s="23">
        <v>1.14</v>
      </c>
      <c r="R24" s="23">
        <v>1.14</v>
      </c>
      <c r="S24" s="2">
        <v>1.157</v>
      </c>
      <c r="T24" s="2">
        <v>1.18</v>
      </c>
      <c r="U24" s="2">
        <v>1.1268</v>
      </c>
      <c r="V24" s="2">
        <v>1.169</v>
      </c>
      <c r="W24" s="2"/>
      <c r="X24" s="2">
        <f t="shared" si="0"/>
        <v>1.154425</v>
      </c>
      <c r="Y24" s="2">
        <f t="shared" si="1"/>
        <v>0.034751450809040595</v>
      </c>
      <c r="Z24" s="25">
        <f t="shared" si="2"/>
        <v>0.01523019242376919</v>
      </c>
      <c r="AB24" s="2">
        <v>1.149</v>
      </c>
      <c r="AC24" s="2">
        <v>1.146</v>
      </c>
      <c r="AD24" s="2">
        <v>1.057</v>
      </c>
      <c r="AE24" s="2">
        <v>1.137</v>
      </c>
      <c r="AF24" s="2"/>
      <c r="AG24" s="2"/>
      <c r="AH24" s="2"/>
      <c r="AI24" s="2"/>
      <c r="AJ24" s="2">
        <v>1.172</v>
      </c>
      <c r="AK24" s="2">
        <v>1.114</v>
      </c>
      <c r="AL24" s="2">
        <v>1.17</v>
      </c>
      <c r="AM24" s="2">
        <v>1.189</v>
      </c>
      <c r="AN24" s="23">
        <v>1.22</v>
      </c>
      <c r="AO24" s="23">
        <v>1.11</v>
      </c>
      <c r="AP24" s="23">
        <v>1.15</v>
      </c>
      <c r="AQ24" s="23">
        <v>1.15</v>
      </c>
      <c r="AR24" s="2"/>
      <c r="AS24" s="2">
        <v>1.162</v>
      </c>
      <c r="AT24" s="2">
        <v>1.168</v>
      </c>
      <c r="AU24" s="2">
        <v>1.163</v>
      </c>
      <c r="AV24" s="2"/>
      <c r="AW24" s="2">
        <f t="shared" si="3"/>
        <v>1.1504666666666667</v>
      </c>
      <c r="AX24" s="2">
        <f t="shared" si="4"/>
        <v>0.03748307554591128</v>
      </c>
      <c r="AY24" s="25">
        <f t="shared" si="5"/>
        <v>0.01685411161562659</v>
      </c>
    </row>
    <row r="25" spans="1:51" ht="12.75">
      <c r="A25" s="6">
        <f t="shared" si="8"/>
        <v>48.33333333333333</v>
      </c>
      <c r="B25" s="6">
        <f t="shared" si="9"/>
        <v>2.3333333333333335</v>
      </c>
      <c r="C25" s="2">
        <v>1.133</v>
      </c>
      <c r="D25" s="2">
        <v>1.134</v>
      </c>
      <c r="E25" s="2">
        <v>1.058</v>
      </c>
      <c r="F25" s="2">
        <v>1.038</v>
      </c>
      <c r="G25" s="2"/>
      <c r="H25" s="2"/>
      <c r="I25" s="2"/>
      <c r="J25" s="2"/>
      <c r="K25" s="2">
        <v>1.135</v>
      </c>
      <c r="L25" s="2">
        <v>1.148</v>
      </c>
      <c r="M25" s="2">
        <v>1.149</v>
      </c>
      <c r="N25" s="2">
        <v>1.122</v>
      </c>
      <c r="O25" s="23">
        <v>1.12</v>
      </c>
      <c r="P25" s="23">
        <v>1.15</v>
      </c>
      <c r="Q25" s="23">
        <v>1.1</v>
      </c>
      <c r="R25" s="23">
        <v>1.13</v>
      </c>
      <c r="S25" s="2">
        <v>1.142</v>
      </c>
      <c r="T25" s="2">
        <v>1.158</v>
      </c>
      <c r="U25" s="2">
        <v>1.142</v>
      </c>
      <c r="V25" s="2">
        <v>1.148</v>
      </c>
      <c r="W25" s="2"/>
      <c r="X25" s="2">
        <f t="shared" si="0"/>
        <v>1.1254374999999999</v>
      </c>
      <c r="Y25" s="2">
        <f t="shared" si="1"/>
        <v>0.03357572287630799</v>
      </c>
      <c r="Z25" s="25">
        <f t="shared" si="2"/>
        <v>0.01471491716945205</v>
      </c>
      <c r="AB25" s="2">
        <v>1.129</v>
      </c>
      <c r="AC25" s="2">
        <v>1.136</v>
      </c>
      <c r="AD25" s="2">
        <v>1.041</v>
      </c>
      <c r="AE25" s="2">
        <v>1.124</v>
      </c>
      <c r="AF25" s="2"/>
      <c r="AG25" s="2"/>
      <c r="AH25" s="2"/>
      <c r="AI25" s="2"/>
      <c r="AJ25" s="2">
        <v>1.145</v>
      </c>
      <c r="AK25" s="2">
        <v>1.16</v>
      </c>
      <c r="AL25" s="2">
        <v>1.004</v>
      </c>
      <c r="AM25" s="2">
        <v>1.019</v>
      </c>
      <c r="AN25" s="23">
        <v>1.19</v>
      </c>
      <c r="AO25" s="23">
        <v>1.05</v>
      </c>
      <c r="AP25" s="23">
        <v>1.14</v>
      </c>
      <c r="AQ25" s="23">
        <v>1.13</v>
      </c>
      <c r="AR25" s="2"/>
      <c r="AS25" s="2">
        <v>1.136</v>
      </c>
      <c r="AT25" s="2">
        <v>1.149</v>
      </c>
      <c r="AU25" s="2">
        <v>1.127</v>
      </c>
      <c r="AV25" s="2"/>
      <c r="AW25" s="2">
        <f t="shared" si="3"/>
        <v>1.1119999999999999</v>
      </c>
      <c r="AX25" s="2">
        <f t="shared" si="4"/>
        <v>0.05539597716183448</v>
      </c>
      <c r="AY25" s="25">
        <f t="shared" si="5"/>
        <v>0.024908574564503794</v>
      </c>
    </row>
    <row r="26" spans="1:51" ht="12.75">
      <c r="A26" s="6">
        <f t="shared" si="8"/>
        <v>48.5</v>
      </c>
      <c r="B26" s="6">
        <f t="shared" si="9"/>
        <v>2.5</v>
      </c>
      <c r="C26" s="2">
        <v>1.124</v>
      </c>
      <c r="D26" s="2">
        <v>1.119</v>
      </c>
      <c r="E26" s="2">
        <v>1.113</v>
      </c>
      <c r="F26" s="2">
        <v>0.968</v>
      </c>
      <c r="G26" s="2"/>
      <c r="H26" s="2"/>
      <c r="I26" s="2"/>
      <c r="J26" s="2"/>
      <c r="K26" s="2">
        <v>1.119</v>
      </c>
      <c r="L26" s="2">
        <v>1.137</v>
      </c>
      <c r="M26" s="2">
        <v>1.133</v>
      </c>
      <c r="N26" s="2">
        <v>1.139</v>
      </c>
      <c r="O26" s="23">
        <v>1.11</v>
      </c>
      <c r="P26" s="23">
        <v>1.14</v>
      </c>
      <c r="Q26" s="23">
        <v>1.12</v>
      </c>
      <c r="R26" s="23">
        <v>1.13</v>
      </c>
      <c r="S26" s="2">
        <v>1.105</v>
      </c>
      <c r="T26" s="2">
        <v>1.139</v>
      </c>
      <c r="U26" s="2">
        <v>1.128</v>
      </c>
      <c r="V26" s="2">
        <v>1.124</v>
      </c>
      <c r="W26" s="2"/>
      <c r="X26" s="2">
        <f t="shared" si="0"/>
        <v>1.1155</v>
      </c>
      <c r="Y26" s="2">
        <f t="shared" si="1"/>
        <v>0.04076926947265001</v>
      </c>
      <c r="Z26" s="25">
        <f t="shared" si="2"/>
        <v>0.0178675653703478</v>
      </c>
      <c r="AB26" s="2">
        <v>1.12</v>
      </c>
      <c r="AC26" s="2">
        <v>1.126</v>
      </c>
      <c r="AD26" s="2">
        <v>1.032</v>
      </c>
      <c r="AE26" s="2">
        <v>1.114</v>
      </c>
      <c r="AF26" s="2"/>
      <c r="AG26" s="2"/>
      <c r="AH26" s="2"/>
      <c r="AI26" s="2"/>
      <c r="AJ26" s="2">
        <v>1.111</v>
      </c>
      <c r="AK26" s="2">
        <v>1.15</v>
      </c>
      <c r="AL26" s="2">
        <v>1.019</v>
      </c>
      <c r="AM26" s="2">
        <v>1.148</v>
      </c>
      <c r="AN26" s="23">
        <v>1.18</v>
      </c>
      <c r="AO26" s="23">
        <v>1.1</v>
      </c>
      <c r="AP26" s="23">
        <v>1.14</v>
      </c>
      <c r="AQ26" s="23">
        <v>1.12</v>
      </c>
      <c r="AR26" s="2"/>
      <c r="AS26" s="2">
        <v>1.112</v>
      </c>
      <c r="AT26" s="2">
        <v>1.128</v>
      </c>
      <c r="AU26" s="2">
        <v>1.12</v>
      </c>
      <c r="AV26" s="2"/>
      <c r="AW26" s="2">
        <f t="shared" si="3"/>
        <v>1.1146666666666667</v>
      </c>
      <c r="AX26" s="2">
        <f t="shared" si="4"/>
        <v>0.04130317640270149</v>
      </c>
      <c r="AY26" s="25">
        <f t="shared" si="5"/>
        <v>0.018571804341892647</v>
      </c>
    </row>
    <row r="27" spans="1:51" ht="12.75">
      <c r="A27" s="6">
        <f t="shared" si="8"/>
        <v>48.66666666666667</v>
      </c>
      <c r="B27" s="6">
        <f t="shared" si="9"/>
        <v>2.6666666666666665</v>
      </c>
      <c r="C27" s="2">
        <v>1.113</v>
      </c>
      <c r="D27" s="2">
        <v>1.112</v>
      </c>
      <c r="E27" s="2">
        <v>1.093</v>
      </c>
      <c r="F27" s="2">
        <v>0.956</v>
      </c>
      <c r="G27" s="2"/>
      <c r="H27" s="2"/>
      <c r="I27" s="2"/>
      <c r="J27" s="2"/>
      <c r="K27" s="2">
        <v>1.109</v>
      </c>
      <c r="L27" s="2">
        <v>1.128</v>
      </c>
      <c r="M27" s="2">
        <v>1.123</v>
      </c>
      <c r="N27" s="2">
        <v>1.13</v>
      </c>
      <c r="O27" s="23">
        <v>1.11</v>
      </c>
      <c r="P27" s="23">
        <v>1.14</v>
      </c>
      <c r="Q27" s="23">
        <v>1.1</v>
      </c>
      <c r="R27" s="23">
        <v>1.11</v>
      </c>
      <c r="S27" s="2">
        <v>1.066</v>
      </c>
      <c r="T27" s="2">
        <v>1.123</v>
      </c>
      <c r="U27" s="2">
        <v>1.117</v>
      </c>
      <c r="V27" s="2">
        <v>1.083</v>
      </c>
      <c r="W27" s="2"/>
      <c r="X27" s="2">
        <f t="shared" si="0"/>
        <v>1.1008124999999997</v>
      </c>
      <c r="Y27" s="2">
        <f t="shared" si="1"/>
        <v>0.042774164710342184</v>
      </c>
      <c r="Z27" s="25">
        <f t="shared" si="2"/>
        <v>0.018746232002924954</v>
      </c>
      <c r="AB27" s="2">
        <v>1.109</v>
      </c>
      <c r="AC27" s="2">
        <v>1.113</v>
      </c>
      <c r="AD27" s="2">
        <v>1.034</v>
      </c>
      <c r="AE27" s="2">
        <v>1.1</v>
      </c>
      <c r="AF27" s="2"/>
      <c r="AG27" s="2"/>
      <c r="AH27" s="2"/>
      <c r="AI27" s="2"/>
      <c r="AJ27" s="2">
        <v>1.113</v>
      </c>
      <c r="AK27" s="2">
        <v>1.122</v>
      </c>
      <c r="AL27" s="2">
        <v>1.14</v>
      </c>
      <c r="AM27" s="2">
        <v>1.138</v>
      </c>
      <c r="AN27" s="23">
        <v>1.14</v>
      </c>
      <c r="AO27" s="23">
        <v>1.07</v>
      </c>
      <c r="AP27" s="23">
        <v>1.14</v>
      </c>
      <c r="AQ27" s="23">
        <v>1.11</v>
      </c>
      <c r="AR27" s="2"/>
      <c r="AS27" s="2">
        <v>1.094</v>
      </c>
      <c r="AT27" s="2">
        <v>1.121</v>
      </c>
      <c r="AU27" s="2">
        <v>1.095</v>
      </c>
      <c r="AV27" s="2"/>
      <c r="AW27" s="2">
        <f t="shared" si="3"/>
        <v>1.1092666666666666</v>
      </c>
      <c r="AX27" s="2">
        <f t="shared" si="4"/>
        <v>0.02892963548895373</v>
      </c>
      <c r="AY27" s="25">
        <f t="shared" si="5"/>
        <v>0.013008092277086498</v>
      </c>
    </row>
    <row r="28" spans="1:51" ht="12.75">
      <c r="A28" s="6">
        <f t="shared" si="8"/>
        <v>48.83333333333333</v>
      </c>
      <c r="B28" s="6">
        <f t="shared" si="9"/>
        <v>2.8333333333333335</v>
      </c>
      <c r="C28" s="2">
        <v>1.103</v>
      </c>
      <c r="D28" s="2">
        <v>1.101</v>
      </c>
      <c r="E28" s="2">
        <v>1.115</v>
      </c>
      <c r="F28" s="2">
        <v>0.991</v>
      </c>
      <c r="G28" s="2"/>
      <c r="H28" s="2"/>
      <c r="I28" s="2"/>
      <c r="J28" s="2"/>
      <c r="K28" s="2">
        <v>1.04</v>
      </c>
      <c r="L28" s="2">
        <v>1.117</v>
      </c>
      <c r="M28" s="2">
        <v>1.118</v>
      </c>
      <c r="N28" s="2">
        <v>1.118</v>
      </c>
      <c r="O28" s="23">
        <v>1.08</v>
      </c>
      <c r="P28" s="23">
        <v>1.12</v>
      </c>
      <c r="Q28" s="23">
        <v>1.11</v>
      </c>
      <c r="R28" s="23">
        <v>1.1</v>
      </c>
      <c r="S28" s="2">
        <v>1.091</v>
      </c>
      <c r="T28" s="2">
        <v>1.113</v>
      </c>
      <c r="U28" s="2">
        <v>1.108</v>
      </c>
      <c r="V28" s="2">
        <v>1.11</v>
      </c>
      <c r="W28" s="2"/>
      <c r="X28" s="2">
        <f t="shared" si="0"/>
        <v>1.0959374999999998</v>
      </c>
      <c r="Y28" s="2">
        <f t="shared" si="1"/>
        <v>0.03435397842076104</v>
      </c>
      <c r="Z28" s="25">
        <f t="shared" si="2"/>
        <v>0.015055995927919357</v>
      </c>
      <c r="AB28" s="2">
        <v>1.098</v>
      </c>
      <c r="AC28" s="2">
        <v>1.121</v>
      </c>
      <c r="AD28" s="2">
        <v>1.028</v>
      </c>
      <c r="AE28" s="2">
        <v>1.096</v>
      </c>
      <c r="AF28" s="2"/>
      <c r="AG28" s="2"/>
      <c r="AH28" s="2"/>
      <c r="AI28" s="2"/>
      <c r="AJ28" s="2">
        <v>1.106</v>
      </c>
      <c r="AK28" s="2">
        <v>1.128</v>
      </c>
      <c r="AL28" s="2">
        <v>1.05</v>
      </c>
      <c r="AM28" s="2">
        <v>1.122</v>
      </c>
      <c r="AN28" s="23">
        <v>1.07</v>
      </c>
      <c r="AO28" s="23">
        <v>1.03</v>
      </c>
      <c r="AP28" s="23">
        <v>1.12</v>
      </c>
      <c r="AQ28" s="23">
        <v>1.08</v>
      </c>
      <c r="AR28" s="2"/>
      <c r="AS28" s="2">
        <v>1.054</v>
      </c>
      <c r="AT28" s="2">
        <v>1.11</v>
      </c>
      <c r="AU28" s="2">
        <v>1.06</v>
      </c>
      <c r="AV28" s="2"/>
      <c r="AW28" s="2">
        <f t="shared" si="3"/>
        <v>1.0848666666666666</v>
      </c>
      <c r="AX28" s="2">
        <f t="shared" si="4"/>
        <v>0.03425715080027178</v>
      </c>
      <c r="AY28" s="25">
        <f t="shared" si="5"/>
        <v>0.015403587747593815</v>
      </c>
    </row>
    <row r="29" spans="1:51" ht="12.75">
      <c r="A29" s="6">
        <f t="shared" si="8"/>
        <v>49</v>
      </c>
      <c r="B29" s="6">
        <f t="shared" si="9"/>
        <v>3</v>
      </c>
      <c r="C29" s="2">
        <v>1.1098</v>
      </c>
      <c r="D29" s="2">
        <v>1.088</v>
      </c>
      <c r="E29" s="2">
        <v>1.096</v>
      </c>
      <c r="F29" s="2">
        <v>0.992</v>
      </c>
      <c r="G29" s="2"/>
      <c r="H29" s="2"/>
      <c r="I29" s="2"/>
      <c r="J29" s="2"/>
      <c r="K29" s="2">
        <v>1.091</v>
      </c>
      <c r="L29" s="2">
        <v>1.112</v>
      </c>
      <c r="M29" s="2">
        <v>1.114</v>
      </c>
      <c r="N29" s="2">
        <v>1.118</v>
      </c>
      <c r="O29" s="23">
        <v>1.08</v>
      </c>
      <c r="P29" s="23">
        <v>1.12</v>
      </c>
      <c r="Q29" s="23">
        <v>1.1</v>
      </c>
      <c r="R29" s="23">
        <v>1.18</v>
      </c>
      <c r="S29" s="2">
        <v>1.072</v>
      </c>
      <c r="T29" s="2">
        <v>1.093</v>
      </c>
      <c r="U29" s="2">
        <v>1.09</v>
      </c>
      <c r="V29" s="2">
        <v>1.082</v>
      </c>
      <c r="W29" s="2"/>
      <c r="X29" s="2">
        <f t="shared" si="0"/>
        <v>1.0961125</v>
      </c>
      <c r="Y29" s="2">
        <f t="shared" si="1"/>
        <v>0.03730972840068641</v>
      </c>
      <c r="Z29" s="25">
        <f t="shared" si="2"/>
        <v>0.0163513847506244</v>
      </c>
      <c r="AB29" s="2">
        <v>1.091</v>
      </c>
      <c r="AC29" s="2">
        <v>1.107</v>
      </c>
      <c r="AD29" s="2">
        <v>1.024</v>
      </c>
      <c r="AE29" s="2">
        <v>1.072</v>
      </c>
      <c r="AF29" s="2"/>
      <c r="AG29" s="2"/>
      <c r="AH29" s="2"/>
      <c r="AI29" s="2"/>
      <c r="AJ29" s="2">
        <v>1.106</v>
      </c>
      <c r="AK29" s="2">
        <v>1.128</v>
      </c>
      <c r="AL29" s="2">
        <v>1.05</v>
      </c>
      <c r="AM29" s="2">
        <v>1.122</v>
      </c>
      <c r="AN29" s="23">
        <v>1.12</v>
      </c>
      <c r="AO29" s="23">
        <v>1.03</v>
      </c>
      <c r="AP29" s="23">
        <v>1.1</v>
      </c>
      <c r="AQ29" s="23">
        <v>1.1</v>
      </c>
      <c r="AR29" s="2"/>
      <c r="AS29" s="2">
        <v>1.047</v>
      </c>
      <c r="AT29" s="2">
        <v>1.075</v>
      </c>
      <c r="AU29" s="2">
        <v>1.023</v>
      </c>
      <c r="AV29" s="2"/>
      <c r="AW29" s="2">
        <f t="shared" si="3"/>
        <v>1.0796666666666668</v>
      </c>
      <c r="AX29" s="2">
        <f t="shared" si="4"/>
        <v>0.03679609192499187</v>
      </c>
      <c r="AY29" s="25">
        <f t="shared" si="5"/>
        <v>0.01654521224020311</v>
      </c>
    </row>
    <row r="30" spans="1:51" ht="12.75">
      <c r="A30" s="6">
        <f>24+A23</f>
        <v>72</v>
      </c>
      <c r="B30" s="6">
        <v>3</v>
      </c>
      <c r="C30" s="2"/>
      <c r="D30" s="2"/>
      <c r="E30" s="2"/>
      <c r="F30" s="2"/>
      <c r="G30" s="2">
        <v>1.153</v>
      </c>
      <c r="H30" s="2">
        <v>1.105</v>
      </c>
      <c r="I30" s="2">
        <v>1.14</v>
      </c>
      <c r="J30" s="2">
        <v>1.1</v>
      </c>
      <c r="K30" s="2"/>
      <c r="L30" s="2"/>
      <c r="M30" s="2"/>
      <c r="N30" s="2"/>
      <c r="O30" s="23">
        <v>1.16</v>
      </c>
      <c r="P30" s="23">
        <v>1.16</v>
      </c>
      <c r="Q30" s="23">
        <v>1.08</v>
      </c>
      <c r="R30" s="23">
        <v>1.12</v>
      </c>
      <c r="S30" s="2">
        <v>1.1941</v>
      </c>
      <c r="T30" s="2">
        <v>1.1991</v>
      </c>
      <c r="U30" s="2">
        <v>1.16406</v>
      </c>
      <c r="V30" s="2">
        <v>1.77</v>
      </c>
      <c r="W30" s="2"/>
      <c r="X30" s="2">
        <f t="shared" si="0"/>
        <v>1.1954383333333334</v>
      </c>
      <c r="Y30" s="2">
        <f t="shared" si="1"/>
        <v>0.1845908492675993</v>
      </c>
      <c r="Z30" s="25">
        <f t="shared" si="2"/>
        <v>0.08089890029227606</v>
      </c>
      <c r="AB30" s="2"/>
      <c r="AC30" s="2"/>
      <c r="AD30" s="2"/>
      <c r="AE30" s="2"/>
      <c r="AF30" s="2">
        <v>1.152</v>
      </c>
      <c r="AG30" s="2">
        <v>1.149</v>
      </c>
      <c r="AH30" s="2">
        <v>1.163</v>
      </c>
      <c r="AI30" s="2">
        <v>1.145</v>
      </c>
      <c r="AJ30" s="2"/>
      <c r="AK30" s="2"/>
      <c r="AL30" s="2"/>
      <c r="AM30" s="2"/>
      <c r="AN30" s="23">
        <v>1.17</v>
      </c>
      <c r="AO30" s="23">
        <v>1.14</v>
      </c>
      <c r="AP30" s="23">
        <v>1.18</v>
      </c>
      <c r="AQ30" s="23">
        <v>1.19</v>
      </c>
      <c r="AR30" s="2"/>
      <c r="AS30" s="2">
        <v>1.182</v>
      </c>
      <c r="AT30" s="2">
        <v>1.2039</v>
      </c>
      <c r="AU30" s="2">
        <v>1.1864</v>
      </c>
      <c r="AV30" s="2"/>
      <c r="AW30" s="2">
        <f t="shared" si="3"/>
        <v>1.1692090909090909</v>
      </c>
      <c r="AX30" s="2">
        <f t="shared" si="4"/>
        <v>0.020962559697960185</v>
      </c>
      <c r="AY30" s="25">
        <f t="shared" si="5"/>
        <v>0.00942572923254148</v>
      </c>
    </row>
    <row r="31" spans="1:51" ht="12.75">
      <c r="A31" s="6">
        <f t="shared" si="8"/>
        <v>72.16666666666667</v>
      </c>
      <c r="B31" s="6">
        <f aca="true" t="shared" si="10" ref="B31:B36">3+B10</f>
        <v>3.1666666666666665</v>
      </c>
      <c r="C31" s="2">
        <v>1.123</v>
      </c>
      <c r="D31" s="2">
        <v>1.11</v>
      </c>
      <c r="E31" s="2">
        <v>1.092</v>
      </c>
      <c r="F31" s="2">
        <v>1.048</v>
      </c>
      <c r="G31" s="2">
        <v>1.028</v>
      </c>
      <c r="H31" s="2">
        <v>0.957</v>
      </c>
      <c r="I31" s="2">
        <v>1.108</v>
      </c>
      <c r="J31" s="2">
        <v>1.103</v>
      </c>
      <c r="K31" s="2">
        <v>1.125</v>
      </c>
      <c r="L31" s="2">
        <v>1.148</v>
      </c>
      <c r="M31" s="2">
        <v>1.148</v>
      </c>
      <c r="N31" s="2">
        <v>1.122</v>
      </c>
      <c r="O31" s="23">
        <v>1.11</v>
      </c>
      <c r="P31" s="23">
        <v>1.09</v>
      </c>
      <c r="Q31" s="23">
        <v>1.01</v>
      </c>
      <c r="R31" s="23">
        <v>1.11</v>
      </c>
      <c r="S31" s="2">
        <v>1.1114</v>
      </c>
      <c r="T31" s="2">
        <v>1.146</v>
      </c>
      <c r="U31" s="2">
        <v>1.1157</v>
      </c>
      <c r="V31" s="2">
        <v>1.13794</v>
      </c>
      <c r="W31" s="2"/>
      <c r="X31" s="2">
        <f t="shared" si="0"/>
        <v>1.097152</v>
      </c>
      <c r="Y31" s="2">
        <f t="shared" si="1"/>
        <v>0.04973068073449132</v>
      </c>
      <c r="Z31" s="25">
        <f t="shared" si="2"/>
        <v>0.021794999037976694</v>
      </c>
      <c r="AB31" s="2">
        <v>1.105</v>
      </c>
      <c r="AC31" s="2">
        <v>1.118</v>
      </c>
      <c r="AD31" s="2">
        <v>0.999</v>
      </c>
      <c r="AE31" s="2">
        <v>1.097</v>
      </c>
      <c r="AF31" s="2">
        <v>1.111</v>
      </c>
      <c r="AG31" s="2">
        <v>1.068</v>
      </c>
      <c r="AH31" s="2">
        <v>1.115</v>
      </c>
      <c r="AI31" s="2">
        <v>1.112</v>
      </c>
      <c r="AJ31" s="2">
        <v>1.128</v>
      </c>
      <c r="AK31" s="2">
        <v>1.141</v>
      </c>
      <c r="AL31" s="2">
        <v>0.997</v>
      </c>
      <c r="AM31" s="2">
        <v>1.146</v>
      </c>
      <c r="AN31" s="23">
        <v>1.15</v>
      </c>
      <c r="AO31" s="23">
        <v>1.1</v>
      </c>
      <c r="AP31" s="23">
        <v>1.14</v>
      </c>
      <c r="AQ31" s="23">
        <v>1.14</v>
      </c>
      <c r="AR31" s="2"/>
      <c r="AS31" s="2">
        <v>1.10885</v>
      </c>
      <c r="AT31" s="2">
        <v>1.0999</v>
      </c>
      <c r="AU31" s="2">
        <v>1.1042</v>
      </c>
      <c r="AV31" s="2"/>
      <c r="AW31" s="2">
        <f t="shared" si="3"/>
        <v>1.1042078947368423</v>
      </c>
      <c r="AX31" s="2">
        <f t="shared" si="4"/>
        <v>0.04263706741256307</v>
      </c>
      <c r="AY31" s="25">
        <f t="shared" si="5"/>
        <v>0.01917158297894049</v>
      </c>
    </row>
    <row r="32" spans="1:51" ht="12.75">
      <c r="A32" s="6">
        <f t="shared" si="8"/>
        <v>72.33333333333333</v>
      </c>
      <c r="B32" s="6">
        <f t="shared" si="10"/>
        <v>3.3333333333333335</v>
      </c>
      <c r="C32" s="2">
        <v>1.102</v>
      </c>
      <c r="D32" s="2">
        <v>1.082</v>
      </c>
      <c r="E32" s="2">
        <v>1.075</v>
      </c>
      <c r="F32" s="2">
        <v>1.03</v>
      </c>
      <c r="G32" s="2">
        <v>1.128</v>
      </c>
      <c r="H32" s="2">
        <v>1.077</v>
      </c>
      <c r="I32" s="2">
        <v>1.076</v>
      </c>
      <c r="J32" s="2">
        <v>1.082</v>
      </c>
      <c r="K32" s="2">
        <v>1.057</v>
      </c>
      <c r="L32" s="2">
        <v>1.121</v>
      </c>
      <c r="M32" s="2">
        <v>1.128</v>
      </c>
      <c r="N32" s="2">
        <v>1.104</v>
      </c>
      <c r="O32" s="23">
        <v>1.07</v>
      </c>
      <c r="P32" s="23">
        <v>1.07</v>
      </c>
      <c r="Q32" s="23">
        <v>0.96</v>
      </c>
      <c r="R32" s="23">
        <v>1.09</v>
      </c>
      <c r="S32" s="2">
        <v>1.10852</v>
      </c>
      <c r="T32" s="2">
        <v>1.12273</v>
      </c>
      <c r="U32" s="2">
        <v>1.09241</v>
      </c>
      <c r="V32" s="2">
        <v>1.08946</v>
      </c>
      <c r="W32" s="2"/>
      <c r="X32" s="2">
        <f t="shared" si="0"/>
        <v>1.083256</v>
      </c>
      <c r="Y32" s="2">
        <f t="shared" si="1"/>
        <v>0.03825586455213643</v>
      </c>
      <c r="Z32" s="25">
        <f t="shared" si="2"/>
        <v>0.016766038968223842</v>
      </c>
      <c r="AB32" s="2">
        <v>1.082</v>
      </c>
      <c r="AC32" s="2">
        <v>1.093</v>
      </c>
      <c r="AD32" s="2">
        <v>0.99</v>
      </c>
      <c r="AE32" s="2">
        <v>1.076</v>
      </c>
      <c r="AF32" s="2">
        <v>1.068</v>
      </c>
      <c r="AG32" s="2">
        <v>1.069</v>
      </c>
      <c r="AH32" s="2">
        <v>1.042</v>
      </c>
      <c r="AI32" s="2">
        <v>1.041</v>
      </c>
      <c r="AJ32" s="2">
        <v>1.113</v>
      </c>
      <c r="AK32" s="2">
        <v>1.125</v>
      </c>
      <c r="AL32" s="2">
        <v>1.113</v>
      </c>
      <c r="AM32" s="2">
        <v>1.122</v>
      </c>
      <c r="AN32" s="23">
        <v>1.13</v>
      </c>
      <c r="AO32" s="23">
        <v>1.07</v>
      </c>
      <c r="AP32" s="23">
        <v>1.12</v>
      </c>
      <c r="AQ32" s="23">
        <v>1.12</v>
      </c>
      <c r="AR32" s="2"/>
      <c r="AS32" s="2">
        <v>1.09656</v>
      </c>
      <c r="AT32" s="2">
        <v>1.11211</v>
      </c>
      <c r="AU32" s="2">
        <v>1.09304</v>
      </c>
      <c r="AV32" s="2"/>
      <c r="AW32" s="2">
        <f t="shared" si="3"/>
        <v>1.0881952631578946</v>
      </c>
      <c r="AX32" s="2">
        <f t="shared" si="4"/>
        <v>0.0361211256082227</v>
      </c>
      <c r="AY32" s="25">
        <f t="shared" si="5"/>
        <v>0.016241716396440717</v>
      </c>
    </row>
    <row r="33" spans="1:51" ht="12.75">
      <c r="A33" s="6">
        <f t="shared" si="8"/>
        <v>72.5</v>
      </c>
      <c r="B33" s="6">
        <f t="shared" si="10"/>
        <v>3.5</v>
      </c>
      <c r="C33" s="2">
        <v>1.082</v>
      </c>
      <c r="D33" s="2">
        <v>1.072</v>
      </c>
      <c r="E33" s="2">
        <v>1.045</v>
      </c>
      <c r="F33" s="2">
        <v>0.99</v>
      </c>
      <c r="G33" s="2">
        <v>0.979</v>
      </c>
      <c r="H33" s="2">
        <v>1.026</v>
      </c>
      <c r="I33" s="2">
        <v>1.062</v>
      </c>
      <c r="J33" s="2">
        <v>0.986</v>
      </c>
      <c r="K33" s="2">
        <v>1.087</v>
      </c>
      <c r="L33" s="2">
        <v>1.111</v>
      </c>
      <c r="M33" s="2">
        <v>1.113</v>
      </c>
      <c r="N33" s="2">
        <v>1.097</v>
      </c>
      <c r="O33" s="23">
        <v>1.07</v>
      </c>
      <c r="P33" s="23">
        <v>1.04</v>
      </c>
      <c r="Q33" s="23">
        <v>1</v>
      </c>
      <c r="R33" s="23">
        <v>1.09</v>
      </c>
      <c r="S33" s="2">
        <v>1.08814</v>
      </c>
      <c r="T33" s="2">
        <v>1.10214</v>
      </c>
      <c r="U33" s="2">
        <v>1.107896</v>
      </c>
      <c r="V33" s="2">
        <v>1.09365</v>
      </c>
      <c r="W33" s="2"/>
      <c r="X33" s="2">
        <f t="shared" si="0"/>
        <v>1.0620913</v>
      </c>
      <c r="Y33" s="2">
        <f t="shared" si="1"/>
        <v>0.0443458404874326</v>
      </c>
      <c r="Z33" s="25">
        <f t="shared" si="2"/>
        <v>0.019435035605525532</v>
      </c>
      <c r="AB33" s="2">
        <v>1.071</v>
      </c>
      <c r="AC33" s="2">
        <v>1.089</v>
      </c>
      <c r="AD33" s="2">
        <v>0.979</v>
      </c>
      <c r="AE33" s="2">
        <v>1.065</v>
      </c>
      <c r="AF33" s="2">
        <v>0.988</v>
      </c>
      <c r="AG33" s="2">
        <v>1.045</v>
      </c>
      <c r="AH33" s="2">
        <v>1.102</v>
      </c>
      <c r="AI33" s="2">
        <v>1.043</v>
      </c>
      <c r="AJ33" s="2">
        <v>1.145</v>
      </c>
      <c r="AK33" s="2">
        <v>1.11</v>
      </c>
      <c r="AL33" s="2">
        <v>0.998</v>
      </c>
      <c r="AM33" s="2">
        <v>1.081</v>
      </c>
      <c r="AN33" s="23">
        <v>1.12</v>
      </c>
      <c r="AO33" s="23">
        <v>1.09</v>
      </c>
      <c r="AP33" s="23">
        <v>1.11</v>
      </c>
      <c r="AQ33" s="23">
        <v>1.07</v>
      </c>
      <c r="AR33" s="2"/>
      <c r="AS33" s="2">
        <v>1.03</v>
      </c>
      <c r="AT33" s="2">
        <v>1.043</v>
      </c>
      <c r="AU33" s="2">
        <v>1.073</v>
      </c>
      <c r="AV33" s="2"/>
      <c r="AW33" s="2">
        <f t="shared" si="3"/>
        <v>1.0658947368421052</v>
      </c>
      <c r="AX33" s="2">
        <f t="shared" si="4"/>
        <v>0.04522646071204544</v>
      </c>
      <c r="AY33" s="25">
        <f t="shared" si="5"/>
        <v>0.020335893085585196</v>
      </c>
    </row>
    <row r="34" spans="1:51" ht="12.75">
      <c r="A34" s="6">
        <f t="shared" si="8"/>
        <v>72.66666666666667</v>
      </c>
      <c r="B34" s="6">
        <f t="shared" si="10"/>
        <v>3.6666666666666665</v>
      </c>
      <c r="C34" s="2">
        <v>1.062</v>
      </c>
      <c r="D34" s="2">
        <v>1.062</v>
      </c>
      <c r="E34" s="2">
        <v>1.081</v>
      </c>
      <c r="F34" s="2">
        <v>1.023</v>
      </c>
      <c r="G34" s="2">
        <v>1.033</v>
      </c>
      <c r="H34" s="2">
        <v>1.044</v>
      </c>
      <c r="I34" s="2">
        <v>1.044</v>
      </c>
      <c r="J34" s="2">
        <v>1.045</v>
      </c>
      <c r="K34" s="2">
        <v>1.077</v>
      </c>
      <c r="L34" s="2">
        <v>1.1</v>
      </c>
      <c r="M34" s="2">
        <v>1.099</v>
      </c>
      <c r="N34" s="2">
        <v>1.089</v>
      </c>
      <c r="O34" s="23">
        <v>1.07</v>
      </c>
      <c r="P34" s="23">
        <v>1.07</v>
      </c>
      <c r="Q34" s="23">
        <v>1.05</v>
      </c>
      <c r="R34" s="23">
        <v>1.08</v>
      </c>
      <c r="S34" s="2">
        <v>1.01912</v>
      </c>
      <c r="T34" s="2">
        <v>1.08625</v>
      </c>
      <c r="U34" s="2">
        <v>1.06494</v>
      </c>
      <c r="V34" s="2">
        <v>1.0745</v>
      </c>
      <c r="W34" s="2"/>
      <c r="X34" s="2">
        <f t="shared" si="0"/>
        <v>1.0636905000000003</v>
      </c>
      <c r="Y34" s="2">
        <f t="shared" si="1"/>
        <v>0.023572390959038392</v>
      </c>
      <c r="Z34" s="25">
        <f t="shared" si="2"/>
        <v>0.010330850707996194</v>
      </c>
      <c r="AB34" s="2">
        <v>1.06</v>
      </c>
      <c r="AC34" s="2">
        <v>1.079</v>
      </c>
      <c r="AD34" s="2">
        <v>0.972</v>
      </c>
      <c r="AE34" s="2">
        <v>1.061</v>
      </c>
      <c r="AF34" s="2">
        <v>1.023</v>
      </c>
      <c r="AG34" s="2">
        <v>1.071</v>
      </c>
      <c r="AH34" s="2">
        <v>1.077</v>
      </c>
      <c r="AI34" s="2">
        <v>1.063</v>
      </c>
      <c r="AJ34" s="2">
        <v>1.079</v>
      </c>
      <c r="AK34" s="2">
        <v>1.055</v>
      </c>
      <c r="AL34" s="2">
        <v>1.091</v>
      </c>
      <c r="AM34" s="2">
        <v>1.032</v>
      </c>
      <c r="AN34" s="23">
        <v>1.12</v>
      </c>
      <c r="AO34" s="23">
        <v>1.05</v>
      </c>
      <c r="AP34" s="23">
        <v>1.1</v>
      </c>
      <c r="AQ34" s="23">
        <v>1</v>
      </c>
      <c r="AR34" s="2"/>
      <c r="AS34" s="2">
        <v>1.051</v>
      </c>
      <c r="AT34" s="2">
        <v>1.084</v>
      </c>
      <c r="AU34" s="2">
        <v>1.063</v>
      </c>
      <c r="AV34" s="2"/>
      <c r="AW34" s="2">
        <f t="shared" si="3"/>
        <v>1.0595263157894734</v>
      </c>
      <c r="AX34" s="2">
        <f t="shared" si="4"/>
        <v>0.03463037911855724</v>
      </c>
      <c r="AY34" s="25">
        <f t="shared" si="5"/>
        <v>0.015571408334428823</v>
      </c>
    </row>
    <row r="35" spans="1:51" ht="12.75">
      <c r="A35" s="6">
        <f t="shared" si="8"/>
        <v>72.83333333333333</v>
      </c>
      <c r="B35" s="6">
        <f t="shared" si="10"/>
        <v>3.8333333333333335</v>
      </c>
      <c r="C35" s="2">
        <v>1.052</v>
      </c>
      <c r="D35" s="2">
        <v>1.041</v>
      </c>
      <c r="E35" s="2">
        <v>1.069</v>
      </c>
      <c r="F35" s="2">
        <v>0.999</v>
      </c>
      <c r="G35" s="2">
        <v>1.029</v>
      </c>
      <c r="H35" s="2">
        <v>1.023</v>
      </c>
      <c r="I35" s="2">
        <v>1.053</v>
      </c>
      <c r="J35" s="2">
        <v>1.034</v>
      </c>
      <c r="K35" s="2">
        <v>1.043</v>
      </c>
      <c r="L35" s="2">
        <v>1.086</v>
      </c>
      <c r="M35" s="2">
        <v>1.093</v>
      </c>
      <c r="N35" s="2">
        <v>1.079</v>
      </c>
      <c r="O35" s="23">
        <v>1.06</v>
      </c>
      <c r="P35" s="23">
        <v>1.07</v>
      </c>
      <c r="Q35" s="23">
        <v>0.99</v>
      </c>
      <c r="R35" s="23">
        <v>1.06</v>
      </c>
      <c r="S35" s="2">
        <v>1.059</v>
      </c>
      <c r="T35" s="2">
        <v>1.069</v>
      </c>
      <c r="U35" s="2">
        <v>1.059</v>
      </c>
      <c r="V35" s="2">
        <v>1.071</v>
      </c>
      <c r="W35" s="2"/>
      <c r="X35" s="2">
        <f t="shared" si="0"/>
        <v>1.0519500000000002</v>
      </c>
      <c r="Y35" s="2">
        <f t="shared" si="1"/>
        <v>0.026759110598072584</v>
      </c>
      <c r="Z35" s="25">
        <f t="shared" si="2"/>
        <v>0.011727464437011177</v>
      </c>
      <c r="AB35" s="2">
        <v>1.051</v>
      </c>
      <c r="AC35" s="2">
        <v>1.063</v>
      </c>
      <c r="AD35" s="2">
        <v>0.964</v>
      </c>
      <c r="AE35" s="2">
        <v>1.066</v>
      </c>
      <c r="AF35" s="2">
        <v>1.071</v>
      </c>
      <c r="AG35" s="2">
        <v>1.074</v>
      </c>
      <c r="AH35" s="2">
        <v>1.066</v>
      </c>
      <c r="AI35" s="2">
        <v>1.051</v>
      </c>
      <c r="AJ35" s="2">
        <v>1.055</v>
      </c>
      <c r="AK35" s="2">
        <v>1.091</v>
      </c>
      <c r="AL35" s="2">
        <v>1.032</v>
      </c>
      <c r="AM35" s="2">
        <v>1.024</v>
      </c>
      <c r="AN35" s="23">
        <v>1.11</v>
      </c>
      <c r="AO35" s="23">
        <v>1.02</v>
      </c>
      <c r="AP35" s="23">
        <v>1.09</v>
      </c>
      <c r="AQ35" s="23">
        <v>1.04</v>
      </c>
      <c r="AR35" s="2"/>
      <c r="AS35" s="2">
        <v>1.06</v>
      </c>
      <c r="AT35" s="2">
        <v>1.078</v>
      </c>
      <c r="AU35" s="2">
        <v>1.066</v>
      </c>
      <c r="AV35" s="2"/>
      <c r="AW35" s="2">
        <f t="shared" si="3"/>
        <v>1.0564210526315785</v>
      </c>
      <c r="AX35" s="2">
        <f t="shared" si="4"/>
        <v>0.03193624863081493</v>
      </c>
      <c r="AY35" s="25">
        <f t="shared" si="5"/>
        <v>0.014360003579452026</v>
      </c>
    </row>
    <row r="36" spans="1:51" ht="12.75">
      <c r="A36" s="6">
        <f t="shared" si="8"/>
        <v>73</v>
      </c>
      <c r="B36" s="6">
        <f t="shared" si="10"/>
        <v>4</v>
      </c>
      <c r="C36" s="2">
        <v>1.048</v>
      </c>
      <c r="D36" s="2">
        <v>1.053</v>
      </c>
      <c r="E36" s="2">
        <v>1.06</v>
      </c>
      <c r="F36" s="2">
        <v>0.985</v>
      </c>
      <c r="G36" s="2">
        <v>1.035</v>
      </c>
      <c r="H36" s="2">
        <v>1.001</v>
      </c>
      <c r="I36" s="2">
        <v>1.037</v>
      </c>
      <c r="J36" s="2">
        <v>1.023</v>
      </c>
      <c r="K36" s="2">
        <v>1.042</v>
      </c>
      <c r="L36" s="2">
        <v>1.082</v>
      </c>
      <c r="M36" s="2">
        <v>1.081</v>
      </c>
      <c r="N36" s="2">
        <v>1.071</v>
      </c>
      <c r="O36" s="23">
        <v>1.05</v>
      </c>
      <c r="P36" s="23">
        <v>1.05</v>
      </c>
      <c r="Q36" s="23">
        <v>0.98</v>
      </c>
      <c r="R36" s="23">
        <v>1.13</v>
      </c>
      <c r="S36" s="2">
        <v>1.044</v>
      </c>
      <c r="T36" s="2">
        <v>1.069</v>
      </c>
      <c r="U36" s="2">
        <v>1.052</v>
      </c>
      <c r="V36" s="2">
        <v>1.032</v>
      </c>
      <c r="W36" s="2"/>
      <c r="X36" s="2">
        <f t="shared" si="0"/>
        <v>1.0462500000000001</v>
      </c>
      <c r="Y36" s="2">
        <f t="shared" si="1"/>
        <v>0.034101821220081686</v>
      </c>
      <c r="Z36" s="25">
        <f t="shared" si="2"/>
        <v>0.01494548535647621</v>
      </c>
      <c r="AB36" s="2">
        <v>1.04</v>
      </c>
      <c r="AC36" s="2">
        <v>1.06</v>
      </c>
      <c r="AD36" s="2">
        <v>0.959</v>
      </c>
      <c r="AE36" s="2">
        <v>1.055</v>
      </c>
      <c r="AF36" s="2">
        <v>0.925</v>
      </c>
      <c r="AG36" s="2">
        <v>1.048</v>
      </c>
      <c r="AH36" s="2">
        <v>1.062</v>
      </c>
      <c r="AI36" s="2">
        <v>1.029</v>
      </c>
      <c r="AJ36" s="2">
        <v>1.052</v>
      </c>
      <c r="AK36" s="2">
        <v>1.086</v>
      </c>
      <c r="AL36" s="2">
        <v>1.067</v>
      </c>
      <c r="AM36" s="2">
        <v>1.032</v>
      </c>
      <c r="AN36" s="23">
        <v>1.1</v>
      </c>
      <c r="AO36" s="23">
        <v>0.96</v>
      </c>
      <c r="AP36" s="23">
        <v>1.08</v>
      </c>
      <c r="AQ36" s="23">
        <v>1.02</v>
      </c>
      <c r="AR36" s="2"/>
      <c r="AS36" s="2">
        <v>1.045</v>
      </c>
      <c r="AT36" s="2">
        <v>1.064</v>
      </c>
      <c r="AU36" s="2">
        <v>1.056</v>
      </c>
      <c r="AV36" s="2"/>
      <c r="AW36" s="2">
        <f t="shared" si="3"/>
        <v>1.0389473684210528</v>
      </c>
      <c r="AX36" s="2">
        <f t="shared" si="4"/>
        <v>0.04531920574498383</v>
      </c>
      <c r="AY36" s="25">
        <f t="shared" si="5"/>
        <v>0.02037759551032417</v>
      </c>
    </row>
    <row r="37" spans="1:51" ht="12.75">
      <c r="A37" s="6">
        <f>24+A30</f>
        <v>96</v>
      </c>
      <c r="B37" s="6">
        <v>4</v>
      </c>
      <c r="C37" s="2"/>
      <c r="D37" s="2"/>
      <c r="E37" s="2"/>
      <c r="F37" s="2"/>
      <c r="G37" s="2">
        <v>1.101</v>
      </c>
      <c r="H37" s="2">
        <v>1.124</v>
      </c>
      <c r="I37" s="2">
        <v>1.175</v>
      </c>
      <c r="J37" s="2">
        <v>1.11</v>
      </c>
      <c r="K37" s="2"/>
      <c r="L37" s="2"/>
      <c r="M37" s="2"/>
      <c r="N37" s="2"/>
      <c r="O37" s="23">
        <v>1.13</v>
      </c>
      <c r="P37" s="23">
        <v>1.16</v>
      </c>
      <c r="Q37" s="23">
        <v>1.13</v>
      </c>
      <c r="R37" s="23">
        <v>1.08</v>
      </c>
      <c r="S37" s="2">
        <v>1.137</v>
      </c>
      <c r="T37" s="2">
        <v>1.1664</v>
      </c>
      <c r="U37" s="2">
        <v>1.123</v>
      </c>
      <c r="V37" s="2">
        <v>1.137</v>
      </c>
      <c r="W37" s="2"/>
      <c r="X37" s="2">
        <f t="shared" si="0"/>
        <v>1.1311166666666668</v>
      </c>
      <c r="Y37" s="2">
        <f t="shared" si="1"/>
        <v>0.02723466485376137</v>
      </c>
      <c r="Z37" s="25">
        <f t="shared" si="2"/>
        <v>0.011935881140586569</v>
      </c>
      <c r="AB37" s="2"/>
      <c r="AC37" s="2"/>
      <c r="AD37" s="2"/>
      <c r="AE37" s="2"/>
      <c r="AF37" s="2">
        <v>1.185</v>
      </c>
      <c r="AG37" s="2">
        <v>1.115</v>
      </c>
      <c r="AH37" s="2">
        <v>1.18</v>
      </c>
      <c r="AI37" s="2">
        <v>1.164</v>
      </c>
      <c r="AJ37" s="2"/>
      <c r="AK37" s="2"/>
      <c r="AL37" s="2"/>
      <c r="AM37" s="2"/>
      <c r="AN37" s="23">
        <v>1.03</v>
      </c>
      <c r="AO37" s="23">
        <v>1.08</v>
      </c>
      <c r="AP37" s="23">
        <v>1.16</v>
      </c>
      <c r="AQ37" s="23">
        <v>1.16</v>
      </c>
      <c r="AR37" s="2"/>
      <c r="AS37" s="2">
        <v>1.098</v>
      </c>
      <c r="AT37" s="2">
        <v>1.103</v>
      </c>
      <c r="AU37" s="2">
        <v>1.103</v>
      </c>
      <c r="AV37" s="2"/>
      <c r="AW37" s="2">
        <f t="shared" si="3"/>
        <v>1.1252727272727272</v>
      </c>
      <c r="AX37" s="2">
        <f t="shared" si="4"/>
        <v>0.0484171269471673</v>
      </c>
      <c r="AY37" s="25">
        <f t="shared" si="5"/>
        <v>0.021770563108568963</v>
      </c>
    </row>
    <row r="38" spans="1:51" ht="12.75">
      <c r="A38" s="6">
        <f t="shared" si="8"/>
        <v>96.16666666666667</v>
      </c>
      <c r="B38" s="6">
        <f aca="true" t="shared" si="11" ref="B38:B43">4+B10</f>
        <v>4.166666666666667</v>
      </c>
      <c r="C38" s="2">
        <v>1.101</v>
      </c>
      <c r="D38" s="2">
        <v>1.048</v>
      </c>
      <c r="E38" s="2">
        <v>1.078</v>
      </c>
      <c r="F38" s="2">
        <v>1.087</v>
      </c>
      <c r="G38" s="2">
        <v>1.068</v>
      </c>
      <c r="H38" s="2">
        <v>1.073</v>
      </c>
      <c r="I38" s="2">
        <v>1.08</v>
      </c>
      <c r="J38" s="2">
        <v>1.071</v>
      </c>
      <c r="K38" s="2">
        <v>1.053</v>
      </c>
      <c r="L38" s="2">
        <v>1.103</v>
      </c>
      <c r="M38" s="2">
        <v>1.114</v>
      </c>
      <c r="N38" s="2">
        <v>1.079</v>
      </c>
      <c r="O38" s="23">
        <v>1.07</v>
      </c>
      <c r="P38" s="23">
        <v>1.1</v>
      </c>
      <c r="Q38" s="23">
        <v>1.05</v>
      </c>
      <c r="R38" s="23">
        <v>1.05</v>
      </c>
      <c r="S38" s="2">
        <v>1.071</v>
      </c>
      <c r="T38" s="2">
        <v>1.105</v>
      </c>
      <c r="U38" s="2">
        <v>1.069</v>
      </c>
      <c r="V38" s="2">
        <v>1.082</v>
      </c>
      <c r="W38" s="2"/>
      <c r="X38" s="2">
        <f t="shared" si="0"/>
        <v>1.0776000000000001</v>
      </c>
      <c r="Y38" s="2">
        <f t="shared" si="1"/>
        <v>0.01949736824345096</v>
      </c>
      <c r="Z38" s="25">
        <f t="shared" si="2"/>
        <v>0.008544928720719583</v>
      </c>
      <c r="AB38" s="2">
        <v>1.057</v>
      </c>
      <c r="AC38" s="2">
        <v>1.088</v>
      </c>
      <c r="AD38" s="2">
        <v>0.962</v>
      </c>
      <c r="AE38" s="2">
        <v>1.095</v>
      </c>
      <c r="AF38" s="2">
        <v>1.097</v>
      </c>
      <c r="AG38" s="2">
        <v>0.991</v>
      </c>
      <c r="AH38" s="2">
        <v>1.116</v>
      </c>
      <c r="AI38" s="2">
        <v>1.093</v>
      </c>
      <c r="AJ38" s="2">
        <v>1.098</v>
      </c>
      <c r="AK38" s="2">
        <v>1.123</v>
      </c>
      <c r="AL38" s="2">
        <v>1.1</v>
      </c>
      <c r="AM38" s="2">
        <v>1.124</v>
      </c>
      <c r="AN38" s="23">
        <v>1.05</v>
      </c>
      <c r="AO38" s="23">
        <v>1.06</v>
      </c>
      <c r="AP38" s="23">
        <v>1.11</v>
      </c>
      <c r="AQ38" s="23">
        <v>1.11</v>
      </c>
      <c r="AR38" s="2"/>
      <c r="AS38" s="2">
        <v>1.046</v>
      </c>
      <c r="AT38" s="2">
        <v>1.078</v>
      </c>
      <c r="AU38" s="2">
        <v>1.078</v>
      </c>
      <c r="AV38" s="2"/>
      <c r="AW38" s="2">
        <f t="shared" si="3"/>
        <v>1.0776842105263158</v>
      </c>
      <c r="AX38" s="2">
        <f t="shared" si="4"/>
        <v>0.04287456204062519</v>
      </c>
      <c r="AY38" s="25">
        <f t="shared" si="5"/>
        <v>0.019278371467109447</v>
      </c>
    </row>
    <row r="39" spans="1:51" ht="12.75">
      <c r="A39" s="6">
        <f t="shared" si="8"/>
        <v>96.33333333333333</v>
      </c>
      <c r="B39" s="6">
        <f t="shared" si="11"/>
        <v>4.333333333333333</v>
      </c>
      <c r="C39" s="2">
        <v>1.067</v>
      </c>
      <c r="D39" s="2">
        <v>1.05</v>
      </c>
      <c r="E39" s="2">
        <v>1.061</v>
      </c>
      <c r="F39" s="2">
        <v>1.064</v>
      </c>
      <c r="G39" s="2">
        <v>1.069</v>
      </c>
      <c r="H39" s="2">
        <v>1.02</v>
      </c>
      <c r="I39" s="2">
        <v>1.064</v>
      </c>
      <c r="J39" s="2">
        <v>1.054</v>
      </c>
      <c r="K39" s="2">
        <v>1.026</v>
      </c>
      <c r="L39" s="2">
        <v>1.073</v>
      </c>
      <c r="M39" s="2">
        <v>1.091</v>
      </c>
      <c r="N39" s="2">
        <v>1.066</v>
      </c>
      <c r="O39" s="23">
        <v>1.05</v>
      </c>
      <c r="P39" s="23">
        <v>1.08</v>
      </c>
      <c r="Q39" s="23">
        <v>1.07</v>
      </c>
      <c r="R39" s="23">
        <v>1.03</v>
      </c>
      <c r="S39" s="2">
        <v>1.053</v>
      </c>
      <c r="T39" s="2">
        <v>1.078</v>
      </c>
      <c r="U39" s="2">
        <v>1.047</v>
      </c>
      <c r="V39" s="2">
        <v>1.057</v>
      </c>
      <c r="W39" s="2"/>
      <c r="X39" s="2">
        <f t="shared" si="0"/>
        <v>1.0585</v>
      </c>
      <c r="Y39" s="2">
        <f t="shared" si="1"/>
        <v>0.018103503586461615</v>
      </c>
      <c r="Z39" s="25">
        <f t="shared" si="2"/>
        <v>0.007934052730094295</v>
      </c>
      <c r="AB39" s="2">
        <v>1.043</v>
      </c>
      <c r="AC39" s="2">
        <v>1.078</v>
      </c>
      <c r="AD39" s="2">
        <v>0.946</v>
      </c>
      <c r="AE39" s="2">
        <v>1.075</v>
      </c>
      <c r="AF39" s="2">
        <v>1.09</v>
      </c>
      <c r="AG39" s="2">
        <v>0.98</v>
      </c>
      <c r="AH39" s="2">
        <v>1.083</v>
      </c>
      <c r="AI39" s="2">
        <v>1.065</v>
      </c>
      <c r="AJ39" s="2">
        <v>1.078</v>
      </c>
      <c r="AK39" s="2">
        <v>1.089</v>
      </c>
      <c r="AL39" s="2">
        <v>1.107</v>
      </c>
      <c r="AM39" s="2">
        <v>1.101</v>
      </c>
      <c r="AN39" s="23">
        <v>1.07</v>
      </c>
      <c r="AO39" s="23">
        <v>1.06</v>
      </c>
      <c r="AP39" s="23">
        <v>1.08</v>
      </c>
      <c r="AQ39" s="23">
        <v>1.09</v>
      </c>
      <c r="AR39" s="2"/>
      <c r="AS39" s="2">
        <v>1.016</v>
      </c>
      <c r="AT39" s="2">
        <v>1.061</v>
      </c>
      <c r="AU39" s="2">
        <v>1.061</v>
      </c>
      <c r="AV39" s="2"/>
      <c r="AW39" s="2">
        <f t="shared" si="3"/>
        <v>1.0617368421052633</v>
      </c>
      <c r="AX39" s="2">
        <f t="shared" si="4"/>
        <v>0.04084094093112889</v>
      </c>
      <c r="AY39" s="25">
        <f t="shared" si="5"/>
        <v>0.018363962052616145</v>
      </c>
    </row>
    <row r="40" spans="1:51" ht="12.75">
      <c r="A40" s="6">
        <f t="shared" si="8"/>
        <v>96.5</v>
      </c>
      <c r="B40" s="6">
        <f t="shared" si="11"/>
        <v>4.5</v>
      </c>
      <c r="C40" s="2">
        <v>1.052</v>
      </c>
      <c r="D40" s="2">
        <v>1.035</v>
      </c>
      <c r="E40" s="2">
        <v>1.011</v>
      </c>
      <c r="F40" s="2">
        <v>1.043</v>
      </c>
      <c r="G40" s="2">
        <v>1.051</v>
      </c>
      <c r="H40" s="2">
        <v>1.02</v>
      </c>
      <c r="I40" s="2">
        <v>1.033</v>
      </c>
      <c r="J40" s="2">
        <v>1.035</v>
      </c>
      <c r="K40" s="2">
        <v>1.011</v>
      </c>
      <c r="L40" s="2">
        <v>1.056</v>
      </c>
      <c r="M40" s="2">
        <v>1.028</v>
      </c>
      <c r="N40" s="2">
        <v>1.05</v>
      </c>
      <c r="O40" s="23">
        <v>1.04</v>
      </c>
      <c r="P40" s="23">
        <v>1.06</v>
      </c>
      <c r="Q40" s="23">
        <v>0.98</v>
      </c>
      <c r="R40" s="23">
        <v>1.03</v>
      </c>
      <c r="S40" s="2">
        <v>1.035</v>
      </c>
      <c r="T40" s="2">
        <v>1.06</v>
      </c>
      <c r="U40" s="2">
        <v>1.035</v>
      </c>
      <c r="V40" s="2">
        <v>1.05</v>
      </c>
      <c r="W40" s="2"/>
      <c r="X40" s="2">
        <f t="shared" si="0"/>
        <v>1.03575</v>
      </c>
      <c r="Y40" s="2">
        <f t="shared" si="1"/>
        <v>0.019525624189762735</v>
      </c>
      <c r="Z40" s="25">
        <f t="shared" si="2"/>
        <v>0.008557312189306516</v>
      </c>
      <c r="AB40" s="2">
        <v>1.036</v>
      </c>
      <c r="AC40" s="2">
        <v>1.06</v>
      </c>
      <c r="AD40" s="2">
        <v>0.933</v>
      </c>
      <c r="AE40" s="2">
        <v>1.056</v>
      </c>
      <c r="AF40" s="2">
        <v>1.066</v>
      </c>
      <c r="AG40" s="2">
        <v>0.971</v>
      </c>
      <c r="AH40" s="2">
        <v>1.043</v>
      </c>
      <c r="AI40" s="2">
        <v>1.04</v>
      </c>
      <c r="AJ40" s="2">
        <v>1.068</v>
      </c>
      <c r="AK40" s="2">
        <v>1.08</v>
      </c>
      <c r="AL40" s="2">
        <v>1.094</v>
      </c>
      <c r="AM40" s="2">
        <v>1.084</v>
      </c>
      <c r="AN40" s="23">
        <v>1.07</v>
      </c>
      <c r="AO40" s="23">
        <v>1.04</v>
      </c>
      <c r="AP40" s="23">
        <v>1.07</v>
      </c>
      <c r="AQ40" s="23">
        <v>1.08</v>
      </c>
      <c r="AR40" s="2"/>
      <c r="AS40" s="2">
        <v>1.025</v>
      </c>
      <c r="AT40" s="2">
        <v>1.041</v>
      </c>
      <c r="AU40" s="2">
        <v>1.041</v>
      </c>
      <c r="AV40" s="2"/>
      <c r="AW40" s="2">
        <f t="shared" si="3"/>
        <v>1.0472631578947367</v>
      </c>
      <c r="AX40" s="2">
        <f t="shared" si="4"/>
        <v>0.03903537157397761</v>
      </c>
      <c r="AY40" s="25">
        <f t="shared" si="5"/>
        <v>0.01755209517584641</v>
      </c>
    </row>
    <row r="41" spans="1:51" ht="12.75">
      <c r="A41" s="6">
        <f t="shared" si="8"/>
        <v>96.66666666666667</v>
      </c>
      <c r="B41" s="6">
        <f t="shared" si="11"/>
        <v>4.666666666666667</v>
      </c>
      <c r="C41" s="2">
        <v>1.034</v>
      </c>
      <c r="D41" s="2">
        <v>1.012</v>
      </c>
      <c r="E41" s="2">
        <v>0.998</v>
      </c>
      <c r="F41" s="2">
        <v>1.042</v>
      </c>
      <c r="G41" s="2">
        <v>1.009</v>
      </c>
      <c r="H41" s="2">
        <v>1.01</v>
      </c>
      <c r="I41" s="2">
        <v>1.027</v>
      </c>
      <c r="J41" s="2">
        <v>1.023</v>
      </c>
      <c r="K41" s="2">
        <v>1.038</v>
      </c>
      <c r="L41" s="2">
        <v>1.057</v>
      </c>
      <c r="M41" s="2">
        <v>1.062</v>
      </c>
      <c r="N41" s="2">
        <v>1.009</v>
      </c>
      <c r="O41" s="23">
        <v>1.03</v>
      </c>
      <c r="P41" s="23">
        <v>1.05</v>
      </c>
      <c r="Q41" s="23">
        <v>0.97</v>
      </c>
      <c r="R41" s="23">
        <v>1.02</v>
      </c>
      <c r="S41" s="2">
        <v>1.023</v>
      </c>
      <c r="T41" s="2">
        <v>1.047</v>
      </c>
      <c r="U41" s="2">
        <v>1.026</v>
      </c>
      <c r="V41" s="2">
        <v>1.038</v>
      </c>
      <c r="W41" s="2"/>
      <c r="X41" s="2">
        <f t="shared" si="0"/>
        <v>1.02625</v>
      </c>
      <c r="Y41" s="2">
        <f t="shared" si="1"/>
        <v>0.021645164769397058</v>
      </c>
      <c r="Z41" s="25">
        <f t="shared" si="2"/>
        <v>0.00948622336067609</v>
      </c>
      <c r="AB41" s="2">
        <v>1.021</v>
      </c>
      <c r="AC41" s="2">
        <v>1.048</v>
      </c>
      <c r="AD41" s="2">
        <v>0.926</v>
      </c>
      <c r="AE41" s="2">
        <v>1.042</v>
      </c>
      <c r="AF41" s="2">
        <v>1.049</v>
      </c>
      <c r="AG41" s="2">
        <v>1.023</v>
      </c>
      <c r="AH41" s="2">
        <v>1.035</v>
      </c>
      <c r="AI41" s="2">
        <v>1.026</v>
      </c>
      <c r="AJ41" s="2">
        <v>1.028</v>
      </c>
      <c r="AK41" s="2">
        <v>1.053</v>
      </c>
      <c r="AL41" s="2">
        <v>1.088</v>
      </c>
      <c r="AM41" s="2">
        <v>1.077</v>
      </c>
      <c r="AN41" s="23">
        <v>1.06</v>
      </c>
      <c r="AO41" s="23">
        <v>1.03</v>
      </c>
      <c r="AP41" s="23">
        <v>1.06</v>
      </c>
      <c r="AQ41" s="23">
        <v>1.06</v>
      </c>
      <c r="AR41" s="2"/>
      <c r="AS41" s="2">
        <v>1.01</v>
      </c>
      <c r="AT41" s="2">
        <v>1.026</v>
      </c>
      <c r="AU41" s="2">
        <v>1.026</v>
      </c>
      <c r="AV41" s="2"/>
      <c r="AW41" s="2">
        <f t="shared" si="3"/>
        <v>1.0362105263157897</v>
      </c>
      <c r="AX41" s="2">
        <f t="shared" si="4"/>
        <v>0.0335998990530292</v>
      </c>
      <c r="AY41" s="25">
        <f t="shared" si="5"/>
        <v>0.015108057187567496</v>
      </c>
    </row>
    <row r="42" spans="1:51" ht="12.75">
      <c r="A42" s="6">
        <f t="shared" si="8"/>
        <v>96.83333333333333</v>
      </c>
      <c r="B42" s="6">
        <f t="shared" si="11"/>
        <v>4.833333333333333</v>
      </c>
      <c r="C42" s="2">
        <v>1.025</v>
      </c>
      <c r="D42" s="2">
        <v>1.001</v>
      </c>
      <c r="E42" s="2">
        <v>0.997</v>
      </c>
      <c r="F42" s="2">
        <v>1.036</v>
      </c>
      <c r="G42" s="2">
        <v>1.002</v>
      </c>
      <c r="H42" s="2">
        <v>1.003</v>
      </c>
      <c r="I42" s="2">
        <v>1.01</v>
      </c>
      <c r="J42" s="2">
        <v>1.01</v>
      </c>
      <c r="K42" s="2">
        <v>0.939</v>
      </c>
      <c r="L42" s="2">
        <v>1.041</v>
      </c>
      <c r="M42" s="2">
        <v>1.041</v>
      </c>
      <c r="N42" s="2">
        <v>0.995</v>
      </c>
      <c r="O42" s="23">
        <v>1.02</v>
      </c>
      <c r="P42" s="23">
        <v>1.01</v>
      </c>
      <c r="Q42" s="23">
        <v>0.97</v>
      </c>
      <c r="R42" s="23">
        <v>0.98</v>
      </c>
      <c r="S42" s="2">
        <v>0.998</v>
      </c>
      <c r="T42" s="2">
        <v>1.036</v>
      </c>
      <c r="U42" s="2">
        <v>1.004</v>
      </c>
      <c r="V42" s="2">
        <v>1.026</v>
      </c>
      <c r="W42" s="2"/>
      <c r="X42" s="2">
        <f t="shared" si="0"/>
        <v>1.0072</v>
      </c>
      <c r="Y42" s="2">
        <f t="shared" si="1"/>
        <v>0.025138772737276435</v>
      </c>
      <c r="Z42" s="25">
        <f t="shared" si="2"/>
        <v>0.011017334159370399</v>
      </c>
      <c r="AB42" s="2">
        <v>1.011</v>
      </c>
      <c r="AC42" s="2">
        <v>1.039</v>
      </c>
      <c r="AD42" s="2">
        <v>0.918</v>
      </c>
      <c r="AE42" s="2">
        <v>1.033</v>
      </c>
      <c r="AF42" s="2">
        <v>1.026</v>
      </c>
      <c r="AG42" s="2">
        <v>1.008</v>
      </c>
      <c r="AH42" s="2">
        <v>1.023</v>
      </c>
      <c r="AI42" s="2">
        <v>1.007</v>
      </c>
      <c r="AJ42" s="2">
        <v>0.985</v>
      </c>
      <c r="AK42" s="2">
        <v>1.053</v>
      </c>
      <c r="AL42" s="2">
        <v>1.041</v>
      </c>
      <c r="AM42" s="2">
        <v>1.064</v>
      </c>
      <c r="AN42" s="23">
        <v>1.04</v>
      </c>
      <c r="AO42" s="23">
        <v>0.99</v>
      </c>
      <c r="AP42" s="23">
        <v>1.04</v>
      </c>
      <c r="AQ42" s="23">
        <v>1.05</v>
      </c>
      <c r="AR42" s="2"/>
      <c r="AS42" s="2">
        <v>0.952</v>
      </c>
      <c r="AT42" s="2">
        <v>1.015</v>
      </c>
      <c r="AU42" s="2">
        <v>1.015</v>
      </c>
      <c r="AV42" s="2"/>
      <c r="AW42" s="2">
        <f t="shared" si="3"/>
        <v>1.0163157894736843</v>
      </c>
      <c r="AX42" s="2">
        <f t="shared" si="4"/>
        <v>0.03580821232867493</v>
      </c>
      <c r="AY42" s="25">
        <f t="shared" si="5"/>
        <v>0.01610101622008912</v>
      </c>
    </row>
    <row r="43" spans="1:51" ht="12.75">
      <c r="A43" s="6">
        <f t="shared" si="8"/>
        <v>97</v>
      </c>
      <c r="B43" s="6">
        <f t="shared" si="11"/>
        <v>5</v>
      </c>
      <c r="C43" s="2">
        <v>1.015</v>
      </c>
      <c r="D43" s="2">
        <v>0.992</v>
      </c>
      <c r="E43" s="2">
        <v>0.989</v>
      </c>
      <c r="F43" s="2">
        <v>1.027</v>
      </c>
      <c r="G43" s="2">
        <v>1.013</v>
      </c>
      <c r="H43" s="2">
        <v>1.014</v>
      </c>
      <c r="I43" s="2">
        <v>1.008</v>
      </c>
      <c r="J43" s="2">
        <v>0.996</v>
      </c>
      <c r="K43" s="2">
        <v>0.986</v>
      </c>
      <c r="L43" s="2">
        <v>1.028</v>
      </c>
      <c r="M43" s="2">
        <v>1.038</v>
      </c>
      <c r="N43" s="2">
        <v>1.018</v>
      </c>
      <c r="O43" s="23">
        <v>1.02</v>
      </c>
      <c r="P43" s="23">
        <v>1.01</v>
      </c>
      <c r="Q43" s="23">
        <v>0.99</v>
      </c>
      <c r="R43" s="23">
        <v>1.09</v>
      </c>
      <c r="S43" s="2">
        <v>0.998</v>
      </c>
      <c r="T43" s="2">
        <v>1.022</v>
      </c>
      <c r="U43" s="2">
        <v>0.985</v>
      </c>
      <c r="V43" s="2">
        <v>1.013</v>
      </c>
      <c r="W43" s="2"/>
      <c r="X43" s="2">
        <f t="shared" si="0"/>
        <v>1.0126000000000002</v>
      </c>
      <c r="Y43" s="2">
        <f t="shared" si="1"/>
        <v>0.02377393530738133</v>
      </c>
      <c r="Z43" s="25">
        <f t="shared" si="2"/>
        <v>0.010419179659326984</v>
      </c>
      <c r="AB43" s="2">
        <v>1.004</v>
      </c>
      <c r="AC43" s="2">
        <v>1.035</v>
      </c>
      <c r="AD43" s="2">
        <v>0.91</v>
      </c>
      <c r="AE43" s="2">
        <v>1.017</v>
      </c>
      <c r="AF43" s="2">
        <v>1.027</v>
      </c>
      <c r="AG43" s="2">
        <v>0.889</v>
      </c>
      <c r="AH43" s="2">
        <v>1.023</v>
      </c>
      <c r="AI43" s="2">
        <v>0.987</v>
      </c>
      <c r="AJ43" s="2">
        <v>1.01</v>
      </c>
      <c r="AK43" s="2">
        <v>1.045</v>
      </c>
      <c r="AL43" s="2">
        <v>1.07</v>
      </c>
      <c r="AM43" s="2">
        <v>1.054</v>
      </c>
      <c r="AN43" s="23">
        <v>1.04</v>
      </c>
      <c r="AO43" s="23">
        <v>1.01</v>
      </c>
      <c r="AP43" s="23">
        <v>1.03</v>
      </c>
      <c r="AQ43" s="23">
        <v>1.04</v>
      </c>
      <c r="AR43" s="2"/>
      <c r="AS43" s="2">
        <v>0.975</v>
      </c>
      <c r="AT43" s="2">
        <v>1.001</v>
      </c>
      <c r="AU43" s="2">
        <v>1.001</v>
      </c>
      <c r="AV43" s="2"/>
      <c r="AW43" s="2">
        <f t="shared" si="3"/>
        <v>1.008842105263158</v>
      </c>
      <c r="AX43" s="2">
        <f t="shared" si="4"/>
        <v>0.045129767409463874</v>
      </c>
      <c r="AY43" s="25">
        <f t="shared" si="5"/>
        <v>0.02029241533754936</v>
      </c>
    </row>
    <row r="44" spans="1:51" ht="12.75">
      <c r="A44" s="6">
        <f>24+A37</f>
        <v>120</v>
      </c>
      <c r="B44" s="6">
        <v>5</v>
      </c>
      <c r="C44" s="2"/>
      <c r="D44" s="2"/>
      <c r="E44" s="2"/>
      <c r="F44" s="2"/>
      <c r="G44" s="2">
        <v>1.085</v>
      </c>
      <c r="H44" s="2">
        <v>0.993</v>
      </c>
      <c r="I44" s="2">
        <v>1.33</v>
      </c>
      <c r="J44" s="2">
        <v>1.284</v>
      </c>
      <c r="K44" s="2"/>
      <c r="L44" s="2"/>
      <c r="M44" s="2"/>
      <c r="N44" s="2"/>
      <c r="O44" s="23">
        <v>1.04</v>
      </c>
      <c r="P44" s="23">
        <v>1.12</v>
      </c>
      <c r="Q44" s="23">
        <v>1.09</v>
      </c>
      <c r="R44" s="23">
        <v>1.02</v>
      </c>
      <c r="S44" s="2">
        <v>0.968</v>
      </c>
      <c r="T44" s="2">
        <v>0.993</v>
      </c>
      <c r="U44" s="2">
        <v>0.956</v>
      </c>
      <c r="V44" s="2">
        <v>0.984</v>
      </c>
      <c r="W44" s="2"/>
      <c r="X44" s="2">
        <f t="shared" si="0"/>
        <v>1.0719166666666666</v>
      </c>
      <c r="Y44" s="2">
        <f t="shared" si="1"/>
        <v>0.12155467032898347</v>
      </c>
      <c r="Z44" s="25">
        <f t="shared" si="2"/>
        <v>0.05327262534422388</v>
      </c>
      <c r="AB44" s="2"/>
      <c r="AC44" s="2"/>
      <c r="AD44" s="2"/>
      <c r="AE44" s="2"/>
      <c r="AF44" s="2">
        <v>1.088</v>
      </c>
      <c r="AG44" s="2">
        <v>0.905</v>
      </c>
      <c r="AH44" s="2">
        <v>1.097</v>
      </c>
      <c r="AI44" s="2"/>
      <c r="AJ44" s="2"/>
      <c r="AK44" s="2"/>
      <c r="AL44" s="2"/>
      <c r="AM44" s="2"/>
      <c r="AN44" s="23">
        <v>1.1</v>
      </c>
      <c r="AO44" s="23">
        <v>1.01</v>
      </c>
      <c r="AP44" s="23">
        <v>1.1</v>
      </c>
      <c r="AQ44" s="23">
        <v>1.09</v>
      </c>
      <c r="AR44" s="2"/>
      <c r="AS44" s="2">
        <v>0.984</v>
      </c>
      <c r="AT44" s="2">
        <v>0.983</v>
      </c>
      <c r="AU44" s="2">
        <v>0.984</v>
      </c>
      <c r="AV44" s="2"/>
      <c r="AW44" s="2">
        <f t="shared" si="3"/>
        <v>1.0341</v>
      </c>
      <c r="AX44" s="2">
        <f t="shared" si="4"/>
        <v>0.06956284129396413</v>
      </c>
      <c r="AY44" s="25">
        <f t="shared" si="5"/>
        <v>0.031278647079868015</v>
      </c>
    </row>
    <row r="45" spans="1:51" ht="12.75">
      <c r="A45" s="6">
        <f t="shared" si="8"/>
        <v>120.16666666666667</v>
      </c>
      <c r="B45" s="6">
        <f aca="true" t="shared" si="12" ref="B45:B50">5+B10</f>
        <v>5.166666666666667</v>
      </c>
      <c r="C45" s="2">
        <v>1.04</v>
      </c>
      <c r="D45" s="2">
        <v>1.009</v>
      </c>
      <c r="E45" s="2">
        <v>1.019</v>
      </c>
      <c r="F45" s="2">
        <v>0.93</v>
      </c>
      <c r="G45" s="2">
        <v>0.917</v>
      </c>
      <c r="H45" s="2">
        <v>0.996</v>
      </c>
      <c r="I45" s="2">
        <v>1.015</v>
      </c>
      <c r="J45" s="2">
        <v>0.976</v>
      </c>
      <c r="K45" s="2">
        <v>1.025</v>
      </c>
      <c r="L45" s="2">
        <v>1.036</v>
      </c>
      <c r="M45" s="2">
        <v>1.054</v>
      </c>
      <c r="N45" s="2">
        <v>1.052</v>
      </c>
      <c r="O45" s="23">
        <v>1</v>
      </c>
      <c r="P45" s="23">
        <v>1.06</v>
      </c>
      <c r="Q45" s="23">
        <v>1.03</v>
      </c>
      <c r="R45" s="23">
        <v>1.01</v>
      </c>
      <c r="S45" s="2">
        <v>0.962</v>
      </c>
      <c r="T45" s="2">
        <v>0.981</v>
      </c>
      <c r="U45" s="2">
        <v>0.954</v>
      </c>
      <c r="V45" s="2">
        <v>0.982</v>
      </c>
      <c r="W45" s="2"/>
      <c r="X45" s="2">
        <f t="shared" si="0"/>
        <v>1.0024000000000002</v>
      </c>
      <c r="Y45" s="2">
        <f t="shared" si="1"/>
        <v>0.040339871878299606</v>
      </c>
      <c r="Z45" s="25">
        <f t="shared" si="2"/>
        <v>0.017679377313849193</v>
      </c>
      <c r="AB45" s="2">
        <v>1.045</v>
      </c>
      <c r="AC45" s="2">
        <v>1.059</v>
      </c>
      <c r="AD45" s="2">
        <v>0.972</v>
      </c>
      <c r="AE45" s="2">
        <v>1.043</v>
      </c>
      <c r="AF45" s="2">
        <v>1.037</v>
      </c>
      <c r="AG45" s="2">
        <v>1.012</v>
      </c>
      <c r="AH45" s="2">
        <v>1.037</v>
      </c>
      <c r="AI45" s="2"/>
      <c r="AJ45" s="2">
        <v>1.049</v>
      </c>
      <c r="AK45" s="2">
        <v>1.067</v>
      </c>
      <c r="AL45" s="2">
        <v>1.088</v>
      </c>
      <c r="AM45" s="2">
        <v>0.999</v>
      </c>
      <c r="AN45" s="23">
        <v>1.08</v>
      </c>
      <c r="AO45" s="23">
        <v>0.93</v>
      </c>
      <c r="AP45" s="23">
        <v>1.08</v>
      </c>
      <c r="AQ45" s="23">
        <v>1.08</v>
      </c>
      <c r="AR45" s="2"/>
      <c r="AS45" s="2">
        <v>0.978</v>
      </c>
      <c r="AT45" s="2">
        <v>0.98</v>
      </c>
      <c r="AU45" s="2">
        <v>0.981</v>
      </c>
      <c r="AV45" s="2"/>
      <c r="AW45" s="2">
        <f t="shared" si="3"/>
        <v>1.0287222222222223</v>
      </c>
      <c r="AX45" s="2">
        <f t="shared" si="4"/>
        <v>0.04611469786821745</v>
      </c>
      <c r="AY45" s="25">
        <f t="shared" si="5"/>
        <v>0.02073528529001979</v>
      </c>
    </row>
    <row r="46" spans="1:51" ht="12.75">
      <c r="A46" s="6">
        <f t="shared" si="8"/>
        <v>120.33333333333333</v>
      </c>
      <c r="B46" s="6">
        <f t="shared" si="12"/>
        <v>5.333333333333333</v>
      </c>
      <c r="C46" s="2">
        <v>1.014</v>
      </c>
      <c r="D46" s="2">
        <v>0.993</v>
      </c>
      <c r="E46" s="2">
        <v>0.991</v>
      </c>
      <c r="F46" s="2">
        <v>0.936</v>
      </c>
      <c r="G46" s="2">
        <v>0.982</v>
      </c>
      <c r="H46" s="2">
        <v>0.878</v>
      </c>
      <c r="I46" s="2">
        <v>0.903</v>
      </c>
      <c r="J46" s="2">
        <v>0.989</v>
      </c>
      <c r="K46" s="2">
        <v>1.004</v>
      </c>
      <c r="L46" s="2">
        <v>1.021</v>
      </c>
      <c r="M46" s="2">
        <v>1.028</v>
      </c>
      <c r="N46" s="2">
        <v>1.018</v>
      </c>
      <c r="O46" s="23">
        <v>0.99</v>
      </c>
      <c r="P46" s="23">
        <v>1.04</v>
      </c>
      <c r="Q46" s="23">
        <v>1.03</v>
      </c>
      <c r="R46" s="23">
        <v>1</v>
      </c>
      <c r="S46" s="2">
        <v>0.955</v>
      </c>
      <c r="T46" s="2">
        <v>0.979</v>
      </c>
      <c r="U46" s="2">
        <v>0.952</v>
      </c>
      <c r="V46" s="2">
        <v>0.979</v>
      </c>
      <c r="W46" s="2"/>
      <c r="X46" s="2">
        <f t="shared" si="0"/>
        <v>0.9841000000000001</v>
      </c>
      <c r="Y46" s="2">
        <f t="shared" si="1"/>
        <v>0.04197731216790835</v>
      </c>
      <c r="Z46" s="25">
        <f t="shared" si="2"/>
        <v>0.01839700291256767</v>
      </c>
      <c r="AB46" s="2">
        <v>1.014</v>
      </c>
      <c r="AC46" s="2">
        <v>1.016</v>
      </c>
      <c r="AD46" s="2">
        <v>0.95</v>
      </c>
      <c r="AE46" s="2">
        <v>1.015</v>
      </c>
      <c r="AF46" s="2">
        <v>1.023</v>
      </c>
      <c r="AG46" s="2">
        <v>0.921</v>
      </c>
      <c r="AH46" s="2">
        <v>0.978</v>
      </c>
      <c r="AI46" s="2"/>
      <c r="AJ46" s="2">
        <v>1.02</v>
      </c>
      <c r="AK46" s="2">
        <v>1.044</v>
      </c>
      <c r="AL46" s="2">
        <v>1.07</v>
      </c>
      <c r="AM46" s="2">
        <v>1.053</v>
      </c>
      <c r="AN46" s="23">
        <v>1.06</v>
      </c>
      <c r="AO46" s="23">
        <v>0.99</v>
      </c>
      <c r="AP46" s="23">
        <v>1.05</v>
      </c>
      <c r="AQ46" s="23">
        <v>1.02</v>
      </c>
      <c r="AR46" s="2"/>
      <c r="AS46" s="2">
        <v>0.955</v>
      </c>
      <c r="AT46" s="2">
        <v>0.978</v>
      </c>
      <c r="AU46" s="2">
        <v>0.978</v>
      </c>
      <c r="AV46" s="2"/>
      <c r="AW46" s="2">
        <f t="shared" si="3"/>
        <v>1.0075</v>
      </c>
      <c r="AX46" s="2">
        <f t="shared" si="4"/>
        <v>0.04134254324969503</v>
      </c>
      <c r="AY46" s="25">
        <f t="shared" si="5"/>
        <v>0.018589505483635187</v>
      </c>
    </row>
    <row r="47" spans="1:51" ht="12.75">
      <c r="A47" s="6">
        <f t="shared" si="8"/>
        <v>120.5</v>
      </c>
      <c r="B47" s="6">
        <f t="shared" si="12"/>
        <v>5.5</v>
      </c>
      <c r="C47" s="2">
        <v>0.991</v>
      </c>
      <c r="D47" s="2">
        <v>0.983</v>
      </c>
      <c r="E47" s="2">
        <v>0.984</v>
      </c>
      <c r="F47" s="2">
        <v>0.926</v>
      </c>
      <c r="G47" s="2">
        <v>0.924</v>
      </c>
      <c r="H47" s="2">
        <v>0.979</v>
      </c>
      <c r="I47" s="2">
        <v>0.946</v>
      </c>
      <c r="J47" s="2">
        <v>0.958</v>
      </c>
      <c r="K47" s="2">
        <v>0.978</v>
      </c>
      <c r="L47" s="2">
        <v>1.007</v>
      </c>
      <c r="M47" s="2">
        <v>1.016</v>
      </c>
      <c r="N47" s="2">
        <v>1.001</v>
      </c>
      <c r="O47" s="23">
        <v>0.94</v>
      </c>
      <c r="P47" s="23">
        <v>1.02</v>
      </c>
      <c r="Q47" s="23">
        <v>1.02</v>
      </c>
      <c r="R47" s="23">
        <v>0.96</v>
      </c>
      <c r="S47" s="2">
        <v>0.944</v>
      </c>
      <c r="T47" s="2">
        <v>0.971</v>
      </c>
      <c r="U47" s="2">
        <v>0.949</v>
      </c>
      <c r="V47" s="2">
        <v>0.969</v>
      </c>
      <c r="W47" s="2"/>
      <c r="X47" s="2">
        <f t="shared" si="0"/>
        <v>0.9733</v>
      </c>
      <c r="Y47" s="2">
        <f t="shared" si="1"/>
        <v>0.029973848250552288</v>
      </c>
      <c r="Z47" s="25">
        <f t="shared" si="2"/>
        <v>0.013136357358007292</v>
      </c>
      <c r="AB47" s="2">
        <v>0.999</v>
      </c>
      <c r="AC47" s="2">
        <v>1.001</v>
      </c>
      <c r="AD47" s="2">
        <v>0.939</v>
      </c>
      <c r="AE47" s="2">
        <v>1.002</v>
      </c>
      <c r="AF47" s="2">
        <v>0.995</v>
      </c>
      <c r="AG47" s="2">
        <v>0.982</v>
      </c>
      <c r="AH47" s="2">
        <v>0.972</v>
      </c>
      <c r="AI47" s="2"/>
      <c r="AJ47" s="2">
        <v>0.97</v>
      </c>
      <c r="AK47" s="2">
        <v>1.028</v>
      </c>
      <c r="AL47" s="2">
        <v>1.053</v>
      </c>
      <c r="AM47" s="2">
        <v>1.042</v>
      </c>
      <c r="AN47" s="23">
        <v>1.04</v>
      </c>
      <c r="AO47" s="23">
        <v>1</v>
      </c>
      <c r="AP47" s="23">
        <v>1.03</v>
      </c>
      <c r="AQ47" s="23">
        <v>1.03</v>
      </c>
      <c r="AR47" s="2"/>
      <c r="AS47" s="2">
        <v>0.947</v>
      </c>
      <c r="AT47" s="2">
        <v>0.972</v>
      </c>
      <c r="AU47" s="2">
        <v>0.966</v>
      </c>
      <c r="AV47" s="2"/>
      <c r="AW47" s="2">
        <f t="shared" si="3"/>
        <v>0.9982222222222222</v>
      </c>
      <c r="AX47" s="2">
        <f t="shared" si="4"/>
        <v>0.03361469488807263</v>
      </c>
      <c r="AY47" s="25">
        <f t="shared" si="5"/>
        <v>0.015114710074280672</v>
      </c>
    </row>
    <row r="48" spans="1:51" ht="12.75">
      <c r="A48" s="6">
        <f t="shared" si="8"/>
        <v>120.66666666666667</v>
      </c>
      <c r="B48" s="6">
        <f t="shared" si="12"/>
        <v>5.666666666666667</v>
      </c>
      <c r="C48" s="2">
        <v>0.974</v>
      </c>
      <c r="D48" s="2">
        <v>0.966</v>
      </c>
      <c r="E48" s="2">
        <v>0.969</v>
      </c>
      <c r="F48" s="2">
        <v>0.917</v>
      </c>
      <c r="G48" s="2">
        <v>0.962</v>
      </c>
      <c r="H48" s="2">
        <v>0.967</v>
      </c>
      <c r="I48" s="2">
        <v>0.931</v>
      </c>
      <c r="J48" s="2">
        <v>0.958</v>
      </c>
      <c r="K48" s="2">
        <v>0.979</v>
      </c>
      <c r="L48" s="2">
        <v>0.984</v>
      </c>
      <c r="M48" s="2">
        <v>0.998</v>
      </c>
      <c r="N48" s="2">
        <v>1.006</v>
      </c>
      <c r="O48" s="23">
        <v>0.9</v>
      </c>
      <c r="P48" s="23">
        <v>1.01</v>
      </c>
      <c r="Q48" s="23">
        <v>0.99</v>
      </c>
      <c r="R48" s="23">
        <v>0.94</v>
      </c>
      <c r="S48" s="2">
        <v>0.933</v>
      </c>
      <c r="T48" s="2">
        <v>0.958</v>
      </c>
      <c r="U48" s="2">
        <v>0.937</v>
      </c>
      <c r="V48" s="2">
        <v>0.957</v>
      </c>
      <c r="W48" s="2"/>
      <c r="X48" s="2">
        <f t="shared" si="0"/>
        <v>0.9618</v>
      </c>
      <c r="Y48" s="2">
        <f t="shared" si="1"/>
        <v>0.0291666716791954</v>
      </c>
      <c r="Z48" s="25">
        <f t="shared" si="2"/>
        <v>0.01278260365231954</v>
      </c>
      <c r="AB48" s="2">
        <v>0.984</v>
      </c>
      <c r="AC48" s="2">
        <v>0.995</v>
      </c>
      <c r="AD48" s="2">
        <v>0.926</v>
      </c>
      <c r="AE48" s="2">
        <v>0.985</v>
      </c>
      <c r="AF48" s="2">
        <v>0.993</v>
      </c>
      <c r="AG48" s="2">
        <v>0.934</v>
      </c>
      <c r="AH48" s="2">
        <v>0.969</v>
      </c>
      <c r="AI48" s="2"/>
      <c r="AJ48" s="2">
        <v>0.975</v>
      </c>
      <c r="AK48" s="2">
        <v>1.01</v>
      </c>
      <c r="AL48" s="2">
        <v>1.043</v>
      </c>
      <c r="AM48" s="2">
        <v>1.023</v>
      </c>
      <c r="AN48" s="23">
        <v>1.03</v>
      </c>
      <c r="AO48" s="23">
        <v>0.99</v>
      </c>
      <c r="AP48" s="23">
        <v>0.98</v>
      </c>
      <c r="AQ48" s="23">
        <v>1.01</v>
      </c>
      <c r="AR48" s="2"/>
      <c r="AS48" s="2">
        <v>0.935</v>
      </c>
      <c r="AT48" s="2">
        <v>0.958</v>
      </c>
      <c r="AU48" s="2">
        <v>0.957</v>
      </c>
      <c r="AV48" s="2"/>
      <c r="AW48" s="2">
        <f t="shared" si="3"/>
        <v>0.9831666666666666</v>
      </c>
      <c r="AX48" s="2">
        <f t="shared" si="4"/>
        <v>0.03315604815733843</v>
      </c>
      <c r="AY48" s="25">
        <f t="shared" si="5"/>
        <v>0.01490848144764441</v>
      </c>
    </row>
    <row r="49" spans="1:51" ht="12.75">
      <c r="A49" s="6">
        <f t="shared" si="8"/>
        <v>120.83333333333333</v>
      </c>
      <c r="B49" s="6">
        <f t="shared" si="12"/>
        <v>5.833333333333333</v>
      </c>
      <c r="C49" s="2">
        <v>0.962</v>
      </c>
      <c r="D49" s="2">
        <v>0.935</v>
      </c>
      <c r="E49" s="2">
        <v>0.962</v>
      </c>
      <c r="F49" s="2">
        <v>0.906</v>
      </c>
      <c r="G49" s="2">
        <v>0.943</v>
      </c>
      <c r="H49" s="2">
        <v>0.956</v>
      </c>
      <c r="I49" s="2">
        <v>0.96</v>
      </c>
      <c r="J49" s="2">
        <v>0.95</v>
      </c>
      <c r="K49" s="2">
        <v>0.953</v>
      </c>
      <c r="L49" s="2">
        <v>0.987</v>
      </c>
      <c r="M49" s="2">
        <v>0.936</v>
      </c>
      <c r="N49" s="2">
        <v>0.98</v>
      </c>
      <c r="O49" s="23">
        <v>0.94</v>
      </c>
      <c r="P49" s="23">
        <v>0.99</v>
      </c>
      <c r="Q49" s="23">
        <v>0.97</v>
      </c>
      <c r="R49" s="23">
        <v>0.93</v>
      </c>
      <c r="S49" s="2">
        <v>0.918</v>
      </c>
      <c r="T49" s="2">
        <v>0.942</v>
      </c>
      <c r="U49" s="2">
        <v>0.91</v>
      </c>
      <c r="V49" s="2">
        <v>0.94</v>
      </c>
      <c r="W49" s="2"/>
      <c r="X49" s="2">
        <f t="shared" si="0"/>
        <v>0.9485000000000001</v>
      </c>
      <c r="Y49" s="2">
        <f t="shared" si="1"/>
        <v>0.02334072564604673</v>
      </c>
      <c r="Z49" s="25">
        <f t="shared" si="2"/>
        <v>0.010229320923983324</v>
      </c>
      <c r="AB49" s="2">
        <v>0.968</v>
      </c>
      <c r="AC49" s="2">
        <v>0.982</v>
      </c>
      <c r="AD49" s="2">
        <v>0.919</v>
      </c>
      <c r="AE49" s="2">
        <v>0.975</v>
      </c>
      <c r="AF49" s="2">
        <v>0.969</v>
      </c>
      <c r="AG49" s="2">
        <v>0.954</v>
      </c>
      <c r="AH49" s="2">
        <v>0.956</v>
      </c>
      <c r="AI49" s="2"/>
      <c r="AJ49" s="2">
        <v>0.968</v>
      </c>
      <c r="AK49" s="2">
        <v>1.001</v>
      </c>
      <c r="AL49" s="2">
        <v>1.014</v>
      </c>
      <c r="AM49" s="2">
        <v>1.009</v>
      </c>
      <c r="AN49" s="23">
        <v>1</v>
      </c>
      <c r="AO49" s="23">
        <v>0.93</v>
      </c>
      <c r="AP49" s="23">
        <v>0.98</v>
      </c>
      <c r="AQ49" s="23">
        <v>0.95</v>
      </c>
      <c r="AR49" s="2"/>
      <c r="AS49" s="2">
        <v>0.914</v>
      </c>
      <c r="AT49" s="2">
        <v>0.943</v>
      </c>
      <c r="AU49" s="2">
        <v>0.943</v>
      </c>
      <c r="AV49" s="2"/>
      <c r="AW49" s="2">
        <f t="shared" si="3"/>
        <v>0.9652777777777778</v>
      </c>
      <c r="AX49" s="2">
        <f t="shared" si="4"/>
        <v>0.029547181721989835</v>
      </c>
      <c r="AY49" s="25">
        <f t="shared" si="5"/>
        <v>0.013285769415043114</v>
      </c>
    </row>
    <row r="50" spans="1:51" ht="12.75">
      <c r="A50" s="6">
        <f t="shared" si="8"/>
        <v>121</v>
      </c>
      <c r="B50" s="6">
        <f t="shared" si="12"/>
        <v>6</v>
      </c>
      <c r="C50" s="2">
        <v>0.933</v>
      </c>
      <c r="D50" s="2">
        <v>0.921</v>
      </c>
      <c r="E50" s="2">
        <v>0.923</v>
      </c>
      <c r="F50" s="8">
        <v>0.89</v>
      </c>
      <c r="G50" s="2">
        <v>0.889</v>
      </c>
      <c r="H50" s="2">
        <v>0.937</v>
      </c>
      <c r="I50" s="2">
        <v>0.921</v>
      </c>
      <c r="J50" s="2">
        <v>0.938</v>
      </c>
      <c r="K50" s="2">
        <v>0.961</v>
      </c>
      <c r="L50" s="2">
        <v>0.976</v>
      </c>
      <c r="M50" s="2">
        <v>0.973</v>
      </c>
      <c r="N50" s="2">
        <v>0.978</v>
      </c>
      <c r="O50" s="23">
        <v>0.91</v>
      </c>
      <c r="P50" s="23">
        <v>0.98</v>
      </c>
      <c r="Q50" s="23">
        <v>0.96</v>
      </c>
      <c r="R50" s="23">
        <v>0.99</v>
      </c>
      <c r="S50" s="2">
        <v>0.894</v>
      </c>
      <c r="T50" s="2">
        <v>0.923</v>
      </c>
      <c r="U50" s="2">
        <v>0.897</v>
      </c>
      <c r="V50" s="2">
        <v>0.918</v>
      </c>
      <c r="W50" s="2"/>
      <c r="X50" s="2">
        <f t="shared" si="0"/>
        <v>0.9356000000000002</v>
      </c>
      <c r="Y50" s="2">
        <f t="shared" si="1"/>
        <v>0.03260190501375457</v>
      </c>
      <c r="Z50" s="25">
        <f t="shared" si="2"/>
        <v>0.01428813114794489</v>
      </c>
      <c r="AB50" s="2">
        <v>0.956</v>
      </c>
      <c r="AC50" s="2">
        <v>0.97</v>
      </c>
      <c r="AD50" s="2">
        <v>0.909</v>
      </c>
      <c r="AE50" s="2">
        <v>0.963</v>
      </c>
      <c r="AF50" s="2">
        <v>0.919</v>
      </c>
      <c r="AG50" s="2">
        <v>0.93</v>
      </c>
      <c r="AH50" s="2">
        <v>0.902</v>
      </c>
      <c r="AI50" s="2"/>
      <c r="AJ50" s="2">
        <v>0.953</v>
      </c>
      <c r="AK50" s="2">
        <v>0.985</v>
      </c>
      <c r="AL50" s="2">
        <v>1.009</v>
      </c>
      <c r="AM50" s="2">
        <v>0.997</v>
      </c>
      <c r="AN50" s="23">
        <v>1.02</v>
      </c>
      <c r="AO50" s="23">
        <v>0.96</v>
      </c>
      <c r="AP50" s="23">
        <v>0.97</v>
      </c>
      <c r="AQ50" s="23">
        <v>0.94</v>
      </c>
      <c r="AR50" s="2"/>
      <c r="AS50" s="2">
        <v>0.899</v>
      </c>
      <c r="AT50" s="2">
        <v>0.906</v>
      </c>
      <c r="AU50" s="2">
        <v>0.915</v>
      </c>
      <c r="AV50" s="2"/>
      <c r="AW50" s="2">
        <f t="shared" si="3"/>
        <v>0.9501666666666666</v>
      </c>
      <c r="AX50" s="2">
        <f t="shared" si="4"/>
        <v>0.03768015548862705</v>
      </c>
      <c r="AY50" s="25">
        <f t="shared" si="5"/>
        <v>0.016942727805823267</v>
      </c>
    </row>
    <row r="51" spans="1:51" ht="12.75">
      <c r="A51" s="6">
        <f>24+A44</f>
        <v>144</v>
      </c>
      <c r="B51" s="6">
        <v>6</v>
      </c>
      <c r="C51" s="2"/>
      <c r="D51" s="2"/>
      <c r="E51" s="2"/>
      <c r="F51" s="8"/>
      <c r="G51" s="2">
        <v>1.006</v>
      </c>
      <c r="H51" s="2">
        <v>0.941</v>
      </c>
      <c r="I51" s="2">
        <v>0.961</v>
      </c>
      <c r="J51" s="2">
        <v>0.94</v>
      </c>
      <c r="K51" s="2"/>
      <c r="L51" s="2"/>
      <c r="M51" s="2"/>
      <c r="N51" s="2"/>
      <c r="O51" s="23">
        <v>0.92</v>
      </c>
      <c r="P51" s="23">
        <v>0.98</v>
      </c>
      <c r="Q51" s="23">
        <v>1.01</v>
      </c>
      <c r="R51" s="23">
        <v>0.92</v>
      </c>
      <c r="S51" s="2">
        <v>0.877</v>
      </c>
      <c r="T51" s="2">
        <v>0.93</v>
      </c>
      <c r="U51" s="2">
        <v>0.908</v>
      </c>
      <c r="V51" s="2">
        <v>0.916</v>
      </c>
      <c r="W51" s="2"/>
      <c r="X51" s="2">
        <f t="shared" si="0"/>
        <v>0.9424166666666666</v>
      </c>
      <c r="Y51" s="2">
        <f t="shared" si="1"/>
        <v>0.04010998137696892</v>
      </c>
      <c r="Z51" s="25">
        <f t="shared" si="2"/>
        <v>0.017578625359897612</v>
      </c>
      <c r="AB51" s="2"/>
      <c r="AC51" s="2"/>
      <c r="AD51" s="2"/>
      <c r="AE51" s="2"/>
      <c r="AF51" s="2">
        <v>1.005</v>
      </c>
      <c r="AG51" s="2">
        <v>1.067</v>
      </c>
      <c r="AH51" s="2">
        <v>1.029</v>
      </c>
      <c r="AI51" s="2"/>
      <c r="AJ51" s="2"/>
      <c r="AK51" s="2"/>
      <c r="AL51" s="2"/>
      <c r="AM51" s="2"/>
      <c r="AN51" s="23">
        <v>1.09</v>
      </c>
      <c r="AO51" s="23">
        <v>1.05</v>
      </c>
      <c r="AP51" s="23">
        <v>1.04</v>
      </c>
      <c r="AQ51" s="23">
        <v>1.06</v>
      </c>
      <c r="AR51" s="2"/>
      <c r="AS51" s="2">
        <v>0.976</v>
      </c>
      <c r="AT51" s="2">
        <v>0.944</v>
      </c>
      <c r="AU51" s="2">
        <v>0.969</v>
      </c>
      <c r="AV51" s="2"/>
      <c r="AW51" s="2">
        <f t="shared" si="3"/>
        <v>1.023</v>
      </c>
      <c r="AX51" s="2">
        <f t="shared" si="4"/>
        <v>0.04777028364998907</v>
      </c>
      <c r="AY51" s="25">
        <f t="shared" si="5"/>
        <v>0.021479712665544128</v>
      </c>
    </row>
    <row r="52" spans="1:51" ht="12.75">
      <c r="A52" s="6">
        <f t="shared" si="8"/>
        <v>144.16666666666669</v>
      </c>
      <c r="B52" s="6">
        <f aca="true" t="shared" si="13" ref="B52:B57">6+B10</f>
        <v>6.166666666666667</v>
      </c>
      <c r="C52" s="2">
        <v>0.92</v>
      </c>
      <c r="D52" s="2">
        <v>0.914</v>
      </c>
      <c r="E52" s="2">
        <v>0.9</v>
      </c>
      <c r="F52" s="2">
        <v>0.882</v>
      </c>
      <c r="G52" s="2">
        <v>0.934</v>
      </c>
      <c r="H52" s="2">
        <v>0.887</v>
      </c>
      <c r="I52" s="2">
        <v>0.928</v>
      </c>
      <c r="J52" s="2">
        <v>0.913</v>
      </c>
      <c r="K52" s="2">
        <v>0.927</v>
      </c>
      <c r="L52" s="2">
        <v>0.959</v>
      </c>
      <c r="M52" s="2">
        <v>0.956</v>
      </c>
      <c r="N52" s="2">
        <v>0.964</v>
      </c>
      <c r="O52" s="23">
        <v>0.91</v>
      </c>
      <c r="P52" s="23">
        <v>1.02</v>
      </c>
      <c r="Q52" s="23">
        <v>0.96</v>
      </c>
      <c r="R52" s="23">
        <v>0.92</v>
      </c>
      <c r="S52" s="2">
        <v>0.882</v>
      </c>
      <c r="T52" s="2">
        <v>0.911</v>
      </c>
      <c r="U52" s="2">
        <v>0.899</v>
      </c>
      <c r="V52" s="2">
        <v>0.904</v>
      </c>
      <c r="W52" s="2"/>
      <c r="X52" s="2">
        <f t="shared" si="0"/>
        <v>0.9245000000000001</v>
      </c>
      <c r="Y52" s="2">
        <f t="shared" si="1"/>
        <v>0.03371474767110265</v>
      </c>
      <c r="Z52" s="25">
        <f t="shared" si="2"/>
        <v>0.014775846262399354</v>
      </c>
      <c r="AA52" s="2"/>
      <c r="AB52" s="2">
        <v>0.975</v>
      </c>
      <c r="AC52" s="2">
        <v>0.968</v>
      </c>
      <c r="AD52" s="2">
        <v>0.978</v>
      </c>
      <c r="AE52" s="2">
        <v>0.973</v>
      </c>
      <c r="AF52" s="2">
        <v>0.974</v>
      </c>
      <c r="AG52" s="2">
        <v>0.977</v>
      </c>
      <c r="AH52" s="2">
        <v>0.921</v>
      </c>
      <c r="AI52" s="2"/>
      <c r="AJ52" s="2">
        <v>1.012</v>
      </c>
      <c r="AK52" s="2">
        <v>1.015</v>
      </c>
      <c r="AL52" s="2">
        <v>1.022</v>
      </c>
      <c r="AM52" s="2">
        <v>1.028</v>
      </c>
      <c r="AN52" s="23">
        <v>1.02</v>
      </c>
      <c r="AO52" s="23">
        <v>0.98</v>
      </c>
      <c r="AP52" s="23">
        <v>0.98</v>
      </c>
      <c r="AQ52" s="23">
        <v>1.01</v>
      </c>
      <c r="AR52" s="2"/>
      <c r="AS52" s="2">
        <v>0.929</v>
      </c>
      <c r="AT52" s="2">
        <v>0.935</v>
      </c>
      <c r="AU52" s="2">
        <v>0.91</v>
      </c>
      <c r="AV52" s="2"/>
      <c r="AW52" s="2">
        <f t="shared" si="3"/>
        <v>0.9781666666666669</v>
      </c>
      <c r="AX52" s="2">
        <f t="shared" si="4"/>
        <v>0.0359987744889384</v>
      </c>
      <c r="AY52" s="25">
        <f t="shared" si="5"/>
        <v>0.016186701716063474</v>
      </c>
    </row>
    <row r="53" spans="1:51" ht="12.75">
      <c r="A53" s="6">
        <f t="shared" si="8"/>
        <v>144.33333333333331</v>
      </c>
      <c r="B53" s="6">
        <f t="shared" si="13"/>
        <v>6.333333333333333</v>
      </c>
      <c r="C53" s="2">
        <v>0.923</v>
      </c>
      <c r="D53" s="2">
        <v>0.921</v>
      </c>
      <c r="E53" s="2">
        <v>0.913</v>
      </c>
      <c r="F53" s="2">
        <v>0.897</v>
      </c>
      <c r="G53" s="2">
        <v>0.91</v>
      </c>
      <c r="H53" s="2">
        <v>0.884</v>
      </c>
      <c r="I53" s="2">
        <v>0.88</v>
      </c>
      <c r="J53" s="2">
        <v>0.91</v>
      </c>
      <c r="K53" s="2">
        <v>0.908</v>
      </c>
      <c r="L53" s="2">
        <v>0.956</v>
      </c>
      <c r="M53" s="2">
        <v>0.955</v>
      </c>
      <c r="N53" s="2">
        <v>0.964</v>
      </c>
      <c r="O53" s="23">
        <v>0.92</v>
      </c>
      <c r="P53" s="23">
        <v>0.97</v>
      </c>
      <c r="Q53" s="23">
        <v>0.92</v>
      </c>
      <c r="R53" s="23">
        <v>0.9</v>
      </c>
      <c r="S53" s="2">
        <v>0.861</v>
      </c>
      <c r="T53" s="2">
        <v>0.87</v>
      </c>
      <c r="U53" s="2">
        <v>0.881</v>
      </c>
      <c r="V53" s="2">
        <v>0.886</v>
      </c>
      <c r="W53" s="2"/>
      <c r="X53" s="2">
        <f t="shared" si="0"/>
        <v>0.9114500000000001</v>
      </c>
      <c r="Y53" s="2">
        <f t="shared" si="1"/>
        <v>0.031103350640281628</v>
      </c>
      <c r="Z53" s="25">
        <f t="shared" si="2"/>
        <v>0.013631373777126395</v>
      </c>
      <c r="AA53" s="2"/>
      <c r="AB53" s="2">
        <v>0.945</v>
      </c>
      <c r="AC53" s="2">
        <v>0.945</v>
      </c>
      <c r="AD53" s="2">
        <v>0.952</v>
      </c>
      <c r="AE53" s="2">
        <v>0.944</v>
      </c>
      <c r="AF53" s="2">
        <v>0.944</v>
      </c>
      <c r="AG53" s="2">
        <v>0.953</v>
      </c>
      <c r="AH53" s="2">
        <v>0.907</v>
      </c>
      <c r="AI53" s="2"/>
      <c r="AJ53" s="2">
        <v>0.99</v>
      </c>
      <c r="AK53" s="2">
        <v>0.98</v>
      </c>
      <c r="AL53" s="2">
        <v>0.976</v>
      </c>
      <c r="AM53" s="2">
        <v>0.978</v>
      </c>
      <c r="AN53" s="23">
        <v>0.96</v>
      </c>
      <c r="AO53" s="23">
        <v>0.91</v>
      </c>
      <c r="AP53" s="23">
        <v>0.93</v>
      </c>
      <c r="AQ53" s="23">
        <v>0.97</v>
      </c>
      <c r="AR53" s="2"/>
      <c r="AS53" s="2">
        <v>0.904</v>
      </c>
      <c r="AT53" s="2">
        <v>0.893</v>
      </c>
      <c r="AU53" s="2">
        <v>0.889</v>
      </c>
      <c r="AV53" s="2"/>
      <c r="AW53" s="2">
        <f t="shared" si="3"/>
        <v>0.9427777777777777</v>
      </c>
      <c r="AX53" s="2">
        <f t="shared" si="4"/>
        <v>0.03124016185006602</v>
      </c>
      <c r="AY53" s="25">
        <f t="shared" si="5"/>
        <v>0.014047011005442606</v>
      </c>
    </row>
    <row r="54" spans="1:51" ht="12.75">
      <c r="A54" s="6">
        <f t="shared" si="8"/>
        <v>144.5</v>
      </c>
      <c r="B54" s="6">
        <f t="shared" si="13"/>
        <v>6.5</v>
      </c>
      <c r="C54" s="2">
        <v>0.911</v>
      </c>
      <c r="D54" s="2">
        <v>0.91</v>
      </c>
      <c r="E54" s="2">
        <v>0.909</v>
      </c>
      <c r="F54" s="2">
        <v>0.896</v>
      </c>
      <c r="G54" s="2">
        <v>0.848</v>
      </c>
      <c r="H54" s="2">
        <v>0.844</v>
      </c>
      <c r="I54" s="2">
        <v>0.893</v>
      </c>
      <c r="J54" s="2">
        <v>0.896</v>
      </c>
      <c r="K54" s="2">
        <v>0.891</v>
      </c>
      <c r="L54" s="2">
        <v>0.944</v>
      </c>
      <c r="M54" s="2">
        <v>0.942</v>
      </c>
      <c r="N54" s="2">
        <v>0.956</v>
      </c>
      <c r="O54" s="23">
        <v>0.91</v>
      </c>
      <c r="P54" s="23">
        <v>0.92</v>
      </c>
      <c r="Q54" s="23">
        <v>0.92</v>
      </c>
      <c r="R54" s="23">
        <v>0.89</v>
      </c>
      <c r="S54" s="2">
        <v>0.844</v>
      </c>
      <c r="T54" s="2">
        <v>0.86</v>
      </c>
      <c r="U54" s="2">
        <v>0.863</v>
      </c>
      <c r="V54" s="2">
        <v>0.869</v>
      </c>
      <c r="W54" s="2"/>
      <c r="X54" s="2">
        <f t="shared" si="0"/>
        <v>0.8958</v>
      </c>
      <c r="Y54" s="2">
        <f t="shared" si="1"/>
        <v>0.033129093590153376</v>
      </c>
      <c r="Z54" s="25">
        <f t="shared" si="2"/>
        <v>0.014519177140996726</v>
      </c>
      <c r="AA54" s="2"/>
      <c r="AB54" s="2">
        <v>0.93</v>
      </c>
      <c r="AC54" s="2">
        <v>0.932</v>
      </c>
      <c r="AD54" s="2">
        <v>0.936</v>
      </c>
      <c r="AE54" s="2">
        <v>0.936</v>
      </c>
      <c r="AF54" s="2">
        <v>0.912</v>
      </c>
      <c r="AG54" s="2">
        <v>0.922</v>
      </c>
      <c r="AH54" s="2">
        <v>0.881</v>
      </c>
      <c r="AI54" s="2"/>
      <c r="AJ54" s="2">
        <v>0.964</v>
      </c>
      <c r="AK54" s="2">
        <v>0.962</v>
      </c>
      <c r="AL54" s="2">
        <v>0.988</v>
      </c>
      <c r="AM54" s="2">
        <v>0.994</v>
      </c>
      <c r="AN54" s="23">
        <v>0.98</v>
      </c>
      <c r="AO54" s="23">
        <v>0.93</v>
      </c>
      <c r="AP54" s="23">
        <v>0.93</v>
      </c>
      <c r="AQ54" s="23">
        <v>0.96</v>
      </c>
      <c r="AR54" s="2"/>
      <c r="AS54" s="2">
        <v>0.881</v>
      </c>
      <c r="AT54" s="2">
        <v>0.895</v>
      </c>
      <c r="AU54" s="2">
        <v>0.802</v>
      </c>
      <c r="AV54" s="2"/>
      <c r="AW54" s="2">
        <f t="shared" si="3"/>
        <v>0.9297222222222222</v>
      </c>
      <c r="AX54" s="2">
        <f t="shared" si="4"/>
        <v>0.04596265178900269</v>
      </c>
      <c r="AY54" s="25">
        <f t="shared" si="5"/>
        <v>0.020666918392360463</v>
      </c>
    </row>
    <row r="55" spans="1:51" ht="12.75">
      <c r="A55" s="6">
        <f t="shared" si="8"/>
        <v>144.66666666666669</v>
      </c>
      <c r="B55" s="6">
        <f t="shared" si="13"/>
        <v>6.666666666666667</v>
      </c>
      <c r="C55" s="8">
        <v>0.898</v>
      </c>
      <c r="D55" s="8">
        <v>0.898</v>
      </c>
      <c r="E55" s="8">
        <v>0.898</v>
      </c>
      <c r="F55" s="2">
        <v>0.892</v>
      </c>
      <c r="G55" s="2">
        <v>0.822</v>
      </c>
      <c r="H55" s="2">
        <v>0.827</v>
      </c>
      <c r="I55" s="2">
        <v>0.838</v>
      </c>
      <c r="J55" s="2">
        <v>0.882</v>
      </c>
      <c r="K55" s="2">
        <v>0.877</v>
      </c>
      <c r="L55" s="2">
        <v>0.929</v>
      </c>
      <c r="M55" s="2">
        <v>0.925</v>
      </c>
      <c r="N55" s="2">
        <v>0.946</v>
      </c>
      <c r="O55" s="23">
        <v>0.87</v>
      </c>
      <c r="P55" s="23">
        <v>0.93</v>
      </c>
      <c r="Q55" s="23">
        <v>0.91</v>
      </c>
      <c r="R55" s="23">
        <v>0.85</v>
      </c>
      <c r="S55" s="2">
        <v>0.81</v>
      </c>
      <c r="T55" s="2">
        <v>0.796</v>
      </c>
      <c r="U55" s="2">
        <v>0.846</v>
      </c>
      <c r="V55" s="2">
        <v>0.848</v>
      </c>
      <c r="W55" s="2"/>
      <c r="X55" s="2">
        <f t="shared" si="0"/>
        <v>0.8745999999999998</v>
      </c>
      <c r="Y55" s="2">
        <f t="shared" si="1"/>
        <v>0.04340797889304855</v>
      </c>
      <c r="Z55" s="25">
        <f t="shared" si="2"/>
        <v>0.019024007800447072</v>
      </c>
      <c r="AA55" s="2"/>
      <c r="AB55" s="2">
        <v>0.91</v>
      </c>
      <c r="AC55" s="2">
        <v>0.908</v>
      </c>
      <c r="AD55" s="2">
        <v>0.918</v>
      </c>
      <c r="AE55" s="8">
        <v>0.898</v>
      </c>
      <c r="AF55" s="2">
        <v>0.899</v>
      </c>
      <c r="AG55" s="2">
        <v>0.926</v>
      </c>
      <c r="AH55" s="2">
        <v>0.865</v>
      </c>
      <c r="AI55" s="2"/>
      <c r="AJ55" s="2">
        <v>0.96</v>
      </c>
      <c r="AK55" s="2">
        <v>0.947</v>
      </c>
      <c r="AL55" s="2">
        <v>0.963</v>
      </c>
      <c r="AM55" s="2">
        <v>0.971</v>
      </c>
      <c r="AN55" s="23">
        <v>0.95</v>
      </c>
      <c r="AO55" s="23">
        <v>0.9</v>
      </c>
      <c r="AP55" s="23">
        <v>0.91</v>
      </c>
      <c r="AQ55" s="23">
        <v>0.93</v>
      </c>
      <c r="AR55" s="8"/>
      <c r="AS55" s="2">
        <v>0.848</v>
      </c>
      <c r="AT55" s="2">
        <v>0.868</v>
      </c>
      <c r="AU55" s="2">
        <v>0.848</v>
      </c>
      <c r="AV55" s="8"/>
      <c r="AW55" s="2">
        <f t="shared" si="3"/>
        <v>0.9121666666666667</v>
      </c>
      <c r="AX55" s="2">
        <f t="shared" si="4"/>
        <v>0.037947719454068135</v>
      </c>
      <c r="AY55" s="25">
        <f t="shared" si="5"/>
        <v>0.01706303684856284</v>
      </c>
    </row>
    <row r="56" spans="1:51" ht="12.75">
      <c r="A56" s="6">
        <f t="shared" si="8"/>
        <v>144.83333333333331</v>
      </c>
      <c r="B56" s="6">
        <f t="shared" si="13"/>
        <v>6.833333333333333</v>
      </c>
      <c r="C56" s="2">
        <v>0.888</v>
      </c>
      <c r="D56" s="2">
        <v>0.876</v>
      </c>
      <c r="E56" s="2">
        <v>0.867</v>
      </c>
      <c r="F56" s="2">
        <v>0.878</v>
      </c>
      <c r="G56" s="2">
        <v>0.858</v>
      </c>
      <c r="H56" s="2">
        <v>0.859</v>
      </c>
      <c r="I56" s="2">
        <v>0.848</v>
      </c>
      <c r="J56" s="2">
        <v>0.866</v>
      </c>
      <c r="K56" s="2">
        <v>0.862</v>
      </c>
      <c r="L56" s="2">
        <v>0.915</v>
      </c>
      <c r="M56" s="2">
        <v>0.914</v>
      </c>
      <c r="N56" s="2">
        <v>0.927</v>
      </c>
      <c r="O56" s="23">
        <v>0.86</v>
      </c>
      <c r="P56" s="23">
        <v>0.9</v>
      </c>
      <c r="Q56" s="23">
        <v>0.88</v>
      </c>
      <c r="R56" s="23">
        <v>0.86</v>
      </c>
      <c r="S56" s="2">
        <v>0.755</v>
      </c>
      <c r="T56" s="2">
        <v>0.648</v>
      </c>
      <c r="U56" s="2">
        <v>0.821</v>
      </c>
      <c r="V56" s="2">
        <v>0.818</v>
      </c>
      <c r="W56" s="2"/>
      <c r="X56" s="2">
        <f t="shared" si="0"/>
        <v>0.8550000000000001</v>
      </c>
      <c r="Y56" s="2">
        <f t="shared" si="1"/>
        <v>0.06189379698534499</v>
      </c>
      <c r="Z56" s="25">
        <f t="shared" si="2"/>
        <v>0.027125613923412888</v>
      </c>
      <c r="AA56" s="2"/>
      <c r="AB56" s="8">
        <v>0.898</v>
      </c>
      <c r="AC56" s="8">
        <v>0.898</v>
      </c>
      <c r="AD56" s="2">
        <v>0.905</v>
      </c>
      <c r="AE56" s="2">
        <v>0.864</v>
      </c>
      <c r="AF56" s="2">
        <v>0.872</v>
      </c>
      <c r="AG56" s="2">
        <v>0.851</v>
      </c>
      <c r="AH56" s="2">
        <v>0.831</v>
      </c>
      <c r="AI56" s="2"/>
      <c r="AJ56" s="2">
        <v>0.938</v>
      </c>
      <c r="AK56" s="2">
        <v>0.929</v>
      </c>
      <c r="AL56" s="2">
        <v>0.933</v>
      </c>
      <c r="AM56" s="2">
        <v>0.955</v>
      </c>
      <c r="AN56" s="23">
        <v>0.95</v>
      </c>
      <c r="AO56" s="23">
        <v>0.88</v>
      </c>
      <c r="AP56" s="23">
        <v>0.89</v>
      </c>
      <c r="AQ56" s="23">
        <v>0.91</v>
      </c>
      <c r="AR56" s="2"/>
      <c r="AS56" s="2">
        <v>0.848</v>
      </c>
      <c r="AT56" s="2">
        <v>0.852</v>
      </c>
      <c r="AU56" s="2">
        <v>0.829</v>
      </c>
      <c r="AV56" s="2"/>
      <c r="AW56" s="2">
        <f t="shared" si="3"/>
        <v>0.8907222222222223</v>
      </c>
      <c r="AX56" s="2">
        <f t="shared" si="4"/>
        <v>0.04005408924640997</v>
      </c>
      <c r="AY56" s="25">
        <f t="shared" si="5"/>
        <v>0.018010157410759772</v>
      </c>
    </row>
    <row r="57" spans="1:51" ht="12.75">
      <c r="A57" s="6">
        <f t="shared" si="8"/>
        <v>145</v>
      </c>
      <c r="B57" s="6">
        <f t="shared" si="13"/>
        <v>7</v>
      </c>
      <c r="C57" s="2">
        <v>0.871</v>
      </c>
      <c r="D57" s="2">
        <v>0.848</v>
      </c>
      <c r="E57" s="2">
        <v>0.872</v>
      </c>
      <c r="F57" s="2">
        <v>0.846</v>
      </c>
      <c r="G57" s="2">
        <v>0.83</v>
      </c>
      <c r="H57" s="2">
        <v>0.828</v>
      </c>
      <c r="I57" s="2">
        <v>0.863</v>
      </c>
      <c r="J57" s="2">
        <v>0.842</v>
      </c>
      <c r="K57" s="2">
        <v>0.891</v>
      </c>
      <c r="L57" s="2">
        <v>0.9</v>
      </c>
      <c r="M57" s="2">
        <v>0.901</v>
      </c>
      <c r="N57" s="2">
        <v>0.905</v>
      </c>
      <c r="O57" s="23">
        <v>0.84</v>
      </c>
      <c r="P57" s="23">
        <v>0.9</v>
      </c>
      <c r="Q57" s="23">
        <v>0.86</v>
      </c>
      <c r="R57" s="24">
        <v>0.86</v>
      </c>
      <c r="S57" s="2">
        <v>0.481</v>
      </c>
      <c r="T57" s="2">
        <v>0.787</v>
      </c>
      <c r="U57" s="2">
        <v>0.799</v>
      </c>
      <c r="V57" s="2">
        <v>0.781</v>
      </c>
      <c r="W57" s="2"/>
      <c r="X57" s="2">
        <f t="shared" si="0"/>
        <v>0.8352499999999999</v>
      </c>
      <c r="Y57" s="2">
        <f t="shared" si="1"/>
        <v>0.09113603192914194</v>
      </c>
      <c r="Z57" s="25">
        <f t="shared" si="2"/>
        <v>0.0399413339790266</v>
      </c>
      <c r="AA57" s="2"/>
      <c r="AB57" s="2">
        <v>0.887</v>
      </c>
      <c r="AC57" s="2">
        <v>0.882</v>
      </c>
      <c r="AD57" s="8">
        <v>0.891</v>
      </c>
      <c r="AE57" s="2">
        <v>0.85</v>
      </c>
      <c r="AF57" s="2">
        <v>0.861</v>
      </c>
      <c r="AG57" s="2">
        <v>0.892</v>
      </c>
      <c r="AH57" s="2">
        <v>0.871</v>
      </c>
      <c r="AI57" s="2"/>
      <c r="AJ57" s="2">
        <v>0.931</v>
      </c>
      <c r="AK57" s="2">
        <v>0.909</v>
      </c>
      <c r="AL57" s="2">
        <v>0.931</v>
      </c>
      <c r="AM57" s="2">
        <v>0.942</v>
      </c>
      <c r="AN57" s="23">
        <v>0.91</v>
      </c>
      <c r="AO57" s="23">
        <v>0.85</v>
      </c>
      <c r="AP57" s="23">
        <v>0.88</v>
      </c>
      <c r="AQ57" s="23">
        <v>0.9</v>
      </c>
      <c r="AR57" s="2"/>
      <c r="AS57" s="2">
        <v>0.829</v>
      </c>
      <c r="AT57" s="2">
        <v>0.825</v>
      </c>
      <c r="AU57" s="2">
        <v>0.812</v>
      </c>
      <c r="AV57" s="2"/>
      <c r="AW57" s="2">
        <f t="shared" si="3"/>
        <v>0.8807222222222223</v>
      </c>
      <c r="AX57" s="2">
        <f t="shared" si="4"/>
        <v>0.037563758434326903</v>
      </c>
      <c r="AY57" s="25">
        <f t="shared" si="5"/>
        <v>0.01689039034641437</v>
      </c>
    </row>
    <row r="58" spans="1:51" ht="12.75">
      <c r="A58" s="6">
        <f>24+A51</f>
        <v>168</v>
      </c>
      <c r="B58" s="6">
        <v>7</v>
      </c>
      <c r="C58" s="2"/>
      <c r="D58" s="2"/>
      <c r="E58" s="2"/>
      <c r="F58" s="2"/>
      <c r="G58" s="2">
        <v>0.841</v>
      </c>
      <c r="H58" s="2">
        <v>0.807</v>
      </c>
      <c r="I58" s="2">
        <v>0.871</v>
      </c>
      <c r="J58" s="2">
        <v>0.843</v>
      </c>
      <c r="K58" s="2"/>
      <c r="L58" s="2"/>
      <c r="M58" s="2"/>
      <c r="N58" s="2"/>
      <c r="O58" s="24">
        <v>0.83</v>
      </c>
      <c r="P58" s="24">
        <v>0.9</v>
      </c>
      <c r="Q58" s="24">
        <v>0.89</v>
      </c>
      <c r="R58" s="24">
        <v>0.85</v>
      </c>
      <c r="S58" s="2"/>
      <c r="T58" s="2"/>
      <c r="U58" s="2"/>
      <c r="V58" s="2"/>
      <c r="W58" s="2"/>
      <c r="X58" s="2">
        <f t="shared" si="0"/>
        <v>0.854</v>
      </c>
      <c r="Y58" s="2">
        <f t="shared" si="1"/>
        <v>0.03114940953350001</v>
      </c>
      <c r="Z58" s="25">
        <f t="shared" si="2"/>
        <v>0.013651559576286163</v>
      </c>
      <c r="AA58" s="2"/>
      <c r="AB58" s="2"/>
      <c r="AC58" s="2"/>
      <c r="AD58" s="8"/>
      <c r="AE58" s="2"/>
      <c r="AF58" s="2">
        <v>0.899</v>
      </c>
      <c r="AG58" s="2">
        <v>0.793</v>
      </c>
      <c r="AH58" s="2">
        <v>0.912</v>
      </c>
      <c r="AI58" s="2"/>
      <c r="AJ58" s="2"/>
      <c r="AK58" s="2"/>
      <c r="AL58" s="2"/>
      <c r="AM58" s="2"/>
      <c r="AN58" s="24">
        <v>0.99</v>
      </c>
      <c r="AO58" s="24">
        <v>0.91</v>
      </c>
      <c r="AP58" s="24">
        <v>0.9</v>
      </c>
      <c r="AQ58" s="24">
        <v>0.94</v>
      </c>
      <c r="AR58" s="2"/>
      <c r="AS58" s="2">
        <v>0.902</v>
      </c>
      <c r="AT58" s="2">
        <v>0.879</v>
      </c>
      <c r="AU58" s="2">
        <v>0.868</v>
      </c>
      <c r="AV58" s="2"/>
      <c r="AW58" s="2">
        <f t="shared" si="3"/>
        <v>0.8993000000000002</v>
      </c>
      <c r="AX58" s="2">
        <f t="shared" si="4"/>
        <v>0.050396318207666296</v>
      </c>
      <c r="AY58" s="25">
        <f t="shared" si="5"/>
        <v>0.02266049836407554</v>
      </c>
    </row>
    <row r="59" spans="1:51" ht="12.75">
      <c r="A59" s="6">
        <f t="shared" si="8"/>
        <v>168.16666666666669</v>
      </c>
      <c r="B59" s="6">
        <f aca="true" t="shared" si="14" ref="B59:B71">7+B10</f>
        <v>7.166666666666667</v>
      </c>
      <c r="C59" s="2">
        <v>0.814</v>
      </c>
      <c r="D59" s="2">
        <v>0.829</v>
      </c>
      <c r="E59" s="2">
        <v>0.823</v>
      </c>
      <c r="F59" s="9">
        <v>0.787</v>
      </c>
      <c r="G59" s="2">
        <v>0.814</v>
      </c>
      <c r="H59" s="2">
        <v>0.78</v>
      </c>
      <c r="I59" s="2">
        <v>0.821</v>
      </c>
      <c r="J59" s="2">
        <v>0.829</v>
      </c>
      <c r="K59" s="2">
        <v>0.807</v>
      </c>
      <c r="L59" s="2">
        <v>0.865</v>
      </c>
      <c r="M59" s="2">
        <v>0.843</v>
      </c>
      <c r="N59" s="2">
        <v>0.874</v>
      </c>
      <c r="O59" s="24">
        <v>0.84</v>
      </c>
      <c r="P59" s="24">
        <v>0.9</v>
      </c>
      <c r="Q59" s="24">
        <v>0.85</v>
      </c>
      <c r="R59" s="24">
        <v>0.82</v>
      </c>
      <c r="S59" s="9"/>
      <c r="T59" s="9"/>
      <c r="U59" s="9"/>
      <c r="V59" s="9"/>
      <c r="W59" s="9"/>
      <c r="X59" s="2">
        <f t="shared" si="0"/>
        <v>0.831</v>
      </c>
      <c r="Y59" s="2">
        <f t="shared" si="1"/>
        <v>0.030914937058537605</v>
      </c>
      <c r="Z59" s="25">
        <f t="shared" si="2"/>
        <v>0.013548799523723816</v>
      </c>
      <c r="AB59" s="2">
        <v>0.861</v>
      </c>
      <c r="AC59" s="2">
        <v>0.863</v>
      </c>
      <c r="AD59" s="2">
        <v>0.843</v>
      </c>
      <c r="AE59" s="2">
        <v>0.86</v>
      </c>
      <c r="AF59" s="2">
        <v>0.822</v>
      </c>
      <c r="AG59" s="2">
        <v>0.763</v>
      </c>
      <c r="AH59" s="2">
        <v>0.823</v>
      </c>
      <c r="AI59" s="2"/>
      <c r="AJ59" s="2">
        <v>0.907</v>
      </c>
      <c r="AK59" s="2">
        <v>0.904</v>
      </c>
      <c r="AL59" s="2">
        <v>0.871</v>
      </c>
      <c r="AM59" s="2">
        <v>0.946</v>
      </c>
      <c r="AN59" s="24">
        <v>0.92</v>
      </c>
      <c r="AO59" s="24">
        <v>0.84</v>
      </c>
      <c r="AP59" s="24">
        <v>0.85</v>
      </c>
      <c r="AQ59" s="24">
        <v>0.9</v>
      </c>
      <c r="AR59" s="2"/>
      <c r="AS59" s="2">
        <v>0.799</v>
      </c>
      <c r="AT59" s="2">
        <v>0.802</v>
      </c>
      <c r="AU59" s="2">
        <v>0.795</v>
      </c>
      <c r="AV59" s="2"/>
      <c r="AW59" s="2">
        <f t="shared" si="3"/>
        <v>0.8538333333333332</v>
      </c>
      <c r="AX59" s="2">
        <f t="shared" si="4"/>
        <v>0.048814474709626465</v>
      </c>
      <c r="AY59" s="25">
        <f t="shared" si="5"/>
        <v>0.02194922890482956</v>
      </c>
    </row>
    <row r="60" spans="1:51" ht="12.75">
      <c r="A60" s="6">
        <f t="shared" si="8"/>
        <v>168.33333333333331</v>
      </c>
      <c r="B60" s="6">
        <f t="shared" si="14"/>
        <v>7.333333333333333</v>
      </c>
      <c r="C60" s="2">
        <v>0.812</v>
      </c>
      <c r="D60" s="2">
        <v>0.825</v>
      </c>
      <c r="E60" s="2">
        <v>0.82</v>
      </c>
      <c r="F60" s="2">
        <v>0.785</v>
      </c>
      <c r="G60" s="2">
        <v>0.826</v>
      </c>
      <c r="H60" s="2">
        <v>0.777</v>
      </c>
      <c r="I60" s="2">
        <v>0.819</v>
      </c>
      <c r="J60" s="2">
        <v>0.807</v>
      </c>
      <c r="K60" s="2">
        <v>0.815</v>
      </c>
      <c r="L60" s="2">
        <v>0.858</v>
      </c>
      <c r="M60" s="2">
        <v>0.861</v>
      </c>
      <c r="N60" s="2">
        <v>0.872</v>
      </c>
      <c r="O60" s="24">
        <v>0.83</v>
      </c>
      <c r="P60" s="24">
        <v>0.88</v>
      </c>
      <c r="Q60" s="24">
        <v>0.83</v>
      </c>
      <c r="R60" s="24">
        <v>0.77</v>
      </c>
      <c r="S60" s="2"/>
      <c r="T60" s="2"/>
      <c r="U60" s="2"/>
      <c r="V60" s="2"/>
      <c r="W60" s="2"/>
      <c r="X60" s="2">
        <f t="shared" si="0"/>
        <v>0.8241875000000001</v>
      </c>
      <c r="Y60" s="2">
        <f t="shared" si="1"/>
        <v>0.0318773038383087</v>
      </c>
      <c r="Z60" s="25">
        <f t="shared" si="2"/>
        <v>0.013970566986575866</v>
      </c>
      <c r="AB60" s="2">
        <v>0.84</v>
      </c>
      <c r="AC60" s="2">
        <v>0.843</v>
      </c>
      <c r="AD60" s="2">
        <v>0.818</v>
      </c>
      <c r="AE60" s="2">
        <v>0.84</v>
      </c>
      <c r="AF60" s="2">
        <v>0.807</v>
      </c>
      <c r="AG60" s="2">
        <v>0.73</v>
      </c>
      <c r="AH60" s="2">
        <v>0.753</v>
      </c>
      <c r="AI60" s="2"/>
      <c r="AJ60" s="2">
        <v>0.849</v>
      </c>
      <c r="AK60" s="2">
        <v>0.868</v>
      </c>
      <c r="AL60" s="2">
        <v>0.866</v>
      </c>
      <c r="AM60" s="2">
        <v>0.915</v>
      </c>
      <c r="AN60" s="24">
        <v>0.92</v>
      </c>
      <c r="AO60" s="24">
        <v>0.82</v>
      </c>
      <c r="AP60" s="24">
        <v>0.84</v>
      </c>
      <c r="AQ60" s="24">
        <v>0.88</v>
      </c>
      <c r="AR60" s="2"/>
      <c r="AS60" s="2">
        <v>0.781</v>
      </c>
      <c r="AT60" s="2">
        <v>0.763</v>
      </c>
      <c r="AU60" s="2">
        <v>0.78</v>
      </c>
      <c r="AV60" s="2"/>
      <c r="AW60" s="2">
        <f t="shared" si="3"/>
        <v>0.8285000000000001</v>
      </c>
      <c r="AX60" s="2">
        <f t="shared" si="4"/>
        <v>0.05282963740397104</v>
      </c>
      <c r="AY60" s="25">
        <f t="shared" si="5"/>
        <v>0.0237546303885604</v>
      </c>
    </row>
    <row r="61" spans="1:51" ht="12.75">
      <c r="A61" s="6">
        <f t="shared" si="8"/>
        <v>168.5</v>
      </c>
      <c r="B61" s="6">
        <f t="shared" si="14"/>
        <v>7.5</v>
      </c>
      <c r="C61" s="2">
        <v>0.801</v>
      </c>
      <c r="D61" s="2">
        <v>0.805</v>
      </c>
      <c r="E61" s="2">
        <v>0.808</v>
      </c>
      <c r="F61" s="2">
        <v>0.786</v>
      </c>
      <c r="G61" s="2">
        <v>0.818</v>
      </c>
      <c r="H61" s="2">
        <v>0.743</v>
      </c>
      <c r="I61" s="2">
        <v>0.796</v>
      </c>
      <c r="J61" s="2">
        <v>0.777</v>
      </c>
      <c r="K61" s="2">
        <v>0.854</v>
      </c>
      <c r="L61" s="2">
        <v>0.843</v>
      </c>
      <c r="M61" s="2">
        <v>0.849</v>
      </c>
      <c r="N61" s="2">
        <v>0.854</v>
      </c>
      <c r="O61" s="24">
        <v>0.79</v>
      </c>
      <c r="P61" s="24">
        <v>0.87</v>
      </c>
      <c r="Q61" s="24">
        <v>0.82</v>
      </c>
      <c r="R61" s="24"/>
      <c r="S61" s="2"/>
      <c r="T61" s="2"/>
      <c r="U61" s="2"/>
      <c r="V61" s="2"/>
      <c r="W61" s="2"/>
      <c r="X61" s="2">
        <f t="shared" si="0"/>
        <v>0.8142666666666667</v>
      </c>
      <c r="Y61" s="2">
        <f t="shared" si="1"/>
        <v>0.034674953222064694</v>
      </c>
      <c r="Z61" s="25">
        <f t="shared" si="2"/>
        <v>0.015196666543770712</v>
      </c>
      <c r="AB61" s="2">
        <v>0.827</v>
      </c>
      <c r="AC61" s="2">
        <v>0.825</v>
      </c>
      <c r="AD61" s="2">
        <v>0.805</v>
      </c>
      <c r="AE61" s="2">
        <v>0.825</v>
      </c>
      <c r="AF61" s="2">
        <v>0.774</v>
      </c>
      <c r="AG61" s="2">
        <v>0.77</v>
      </c>
      <c r="AH61" s="2">
        <v>0.785</v>
      </c>
      <c r="AI61" s="2"/>
      <c r="AJ61" s="2">
        <v>0.808</v>
      </c>
      <c r="AK61" s="2">
        <v>0.848</v>
      </c>
      <c r="AL61" s="2">
        <v>0.862</v>
      </c>
      <c r="AM61" s="2">
        <v>0.883</v>
      </c>
      <c r="AN61" s="24">
        <v>0.89</v>
      </c>
      <c r="AO61" s="24">
        <v>0.78</v>
      </c>
      <c r="AP61" s="24">
        <v>0.82</v>
      </c>
      <c r="AQ61" s="24">
        <v>0.86</v>
      </c>
      <c r="AR61" s="2"/>
      <c r="AS61" s="2"/>
      <c r="AT61" s="2"/>
      <c r="AU61" s="2"/>
      <c r="AV61" s="2"/>
      <c r="AW61" s="2">
        <f t="shared" si="3"/>
        <v>0.8241333333333334</v>
      </c>
      <c r="AX61" s="2">
        <f t="shared" si="4"/>
        <v>0.03842407479445057</v>
      </c>
      <c r="AY61" s="25">
        <f t="shared" si="5"/>
        <v>0.01727722807910025</v>
      </c>
    </row>
    <row r="62" spans="1:51" ht="12.75">
      <c r="A62" s="6">
        <f t="shared" si="8"/>
        <v>168.66666666666669</v>
      </c>
      <c r="B62" s="6">
        <f t="shared" si="14"/>
        <v>7.666666666666667</v>
      </c>
      <c r="C62" s="9">
        <v>0.776</v>
      </c>
      <c r="D62" s="9">
        <v>0.776</v>
      </c>
      <c r="E62" s="9">
        <v>0.776</v>
      </c>
      <c r="F62" s="2">
        <v>0.776</v>
      </c>
      <c r="G62" s="2">
        <v>0.784</v>
      </c>
      <c r="H62" s="2">
        <v>0.72</v>
      </c>
      <c r="I62" s="2">
        <v>0.758</v>
      </c>
      <c r="J62" s="2">
        <v>0.715</v>
      </c>
      <c r="K62" s="2">
        <v>0.846</v>
      </c>
      <c r="L62" s="2">
        <v>0.824</v>
      </c>
      <c r="M62" s="2">
        <v>0.827</v>
      </c>
      <c r="N62" s="2">
        <v>0.83</v>
      </c>
      <c r="O62" s="24"/>
      <c r="P62" s="24">
        <v>0.85</v>
      </c>
      <c r="Q62" s="24">
        <v>0.79</v>
      </c>
      <c r="R62" s="24"/>
      <c r="S62" s="2"/>
      <c r="T62" s="2"/>
      <c r="U62" s="2"/>
      <c r="V62" s="2"/>
      <c r="W62" s="2"/>
      <c r="X62" s="2">
        <f t="shared" si="0"/>
        <v>0.789142857142857</v>
      </c>
      <c r="Y62" s="2">
        <f t="shared" si="1"/>
        <v>0.04226265334940532</v>
      </c>
      <c r="Z62" s="25">
        <f t="shared" si="2"/>
        <v>0.01852205671606223</v>
      </c>
      <c r="AB62" s="2">
        <v>0.804</v>
      </c>
      <c r="AC62" s="2">
        <v>0.807</v>
      </c>
      <c r="AD62" s="9">
        <v>0.788</v>
      </c>
      <c r="AE62" s="2">
        <v>0.804</v>
      </c>
      <c r="AF62" s="2">
        <v>0.733</v>
      </c>
      <c r="AG62" s="2"/>
      <c r="AH62" s="2">
        <v>0.753</v>
      </c>
      <c r="AI62" s="2"/>
      <c r="AJ62" s="2">
        <v>0.766</v>
      </c>
      <c r="AK62" s="2">
        <v>0.815</v>
      </c>
      <c r="AL62" s="2">
        <v>0.869</v>
      </c>
      <c r="AM62" s="2">
        <v>0.852</v>
      </c>
      <c r="AN62" s="24">
        <v>0.88</v>
      </c>
      <c r="AO62" s="24"/>
      <c r="AP62" s="24">
        <v>0.79</v>
      </c>
      <c r="AQ62" s="24">
        <v>0.84</v>
      </c>
      <c r="AR62" s="2"/>
      <c r="AS62" s="2"/>
      <c r="AT62" s="2"/>
      <c r="AU62" s="2"/>
      <c r="AV62" s="2"/>
      <c r="AW62" s="2">
        <f t="shared" si="3"/>
        <v>0.8077692307692309</v>
      </c>
      <c r="AX62" s="2">
        <f t="shared" si="4"/>
        <v>0.04385991686827883</v>
      </c>
      <c r="AY62" s="25">
        <f t="shared" si="5"/>
        <v>0.019721432235320142</v>
      </c>
    </row>
    <row r="63" spans="1:51" ht="12.75">
      <c r="A63" s="6">
        <f t="shared" si="8"/>
        <v>168.83333333333331</v>
      </c>
      <c r="B63" s="6">
        <f t="shared" si="14"/>
        <v>7.833333333333333</v>
      </c>
      <c r="C63" s="2">
        <v>0.74</v>
      </c>
      <c r="D63" s="2">
        <v>0.692</v>
      </c>
      <c r="E63" s="2">
        <v>0.756</v>
      </c>
      <c r="F63" s="2">
        <v>0.762</v>
      </c>
      <c r="G63" s="2"/>
      <c r="H63" s="2"/>
      <c r="I63" s="2"/>
      <c r="J63" s="2"/>
      <c r="K63" s="2">
        <v>0.831</v>
      </c>
      <c r="L63" s="2">
        <v>0.804</v>
      </c>
      <c r="M63" s="2">
        <v>0.796</v>
      </c>
      <c r="N63" s="2">
        <v>0.778</v>
      </c>
      <c r="O63" s="24"/>
      <c r="P63" s="24">
        <v>0.84</v>
      </c>
      <c r="Q63" s="24"/>
      <c r="R63" s="24"/>
      <c r="S63" s="2"/>
      <c r="T63" s="2"/>
      <c r="U63" s="2"/>
      <c r="V63" s="2"/>
      <c r="W63" s="2"/>
      <c r="X63" s="2">
        <f t="shared" si="0"/>
        <v>0.7776666666666667</v>
      </c>
      <c r="Y63" s="2">
        <f t="shared" si="1"/>
        <v>0.04641120554348786</v>
      </c>
      <c r="Z63" s="25">
        <f t="shared" si="2"/>
        <v>0.020340203778270345</v>
      </c>
      <c r="AB63" s="9">
        <v>0.789</v>
      </c>
      <c r="AC63" s="9">
        <v>0.789</v>
      </c>
      <c r="AD63" s="2">
        <v>0.771</v>
      </c>
      <c r="AE63" s="9">
        <v>0.782</v>
      </c>
      <c r="AF63" s="9"/>
      <c r="AG63" s="9"/>
      <c r="AH63" s="9"/>
      <c r="AI63" s="9"/>
      <c r="AJ63" s="2">
        <v>0.776</v>
      </c>
      <c r="AK63" s="2">
        <v>0.794</v>
      </c>
      <c r="AL63" s="2">
        <v>0.838</v>
      </c>
      <c r="AM63" s="2">
        <v>0.83</v>
      </c>
      <c r="AN63" s="24">
        <v>0.85</v>
      </c>
      <c r="AO63" s="24"/>
      <c r="AP63" s="24"/>
      <c r="AQ63" s="24">
        <v>0.83</v>
      </c>
      <c r="AR63" s="9"/>
      <c r="AS63" s="9"/>
      <c r="AT63" s="9"/>
      <c r="AU63" s="9"/>
      <c r="AV63" s="9"/>
      <c r="AW63" s="2">
        <f t="shared" si="3"/>
        <v>0.8049</v>
      </c>
      <c r="AX63" s="2">
        <f t="shared" si="4"/>
        <v>0.02891155094037568</v>
      </c>
      <c r="AY63" s="25">
        <f t="shared" si="5"/>
        <v>0.012999960633783128</v>
      </c>
    </row>
    <row r="64" spans="1:51" ht="12.75">
      <c r="A64" s="6">
        <f t="shared" si="8"/>
        <v>169</v>
      </c>
      <c r="B64" s="6">
        <f t="shared" si="14"/>
        <v>8</v>
      </c>
      <c r="C64" s="2">
        <v>0.709</v>
      </c>
      <c r="D64" s="2">
        <v>0.287</v>
      </c>
      <c r="E64" s="2">
        <v>0.683</v>
      </c>
      <c r="F64" s="2">
        <v>0.742</v>
      </c>
      <c r="G64" s="2"/>
      <c r="H64" s="2"/>
      <c r="I64" s="2"/>
      <c r="J64" s="2"/>
      <c r="K64" s="2">
        <v>0.812</v>
      </c>
      <c r="L64" s="2">
        <v>0.768</v>
      </c>
      <c r="M64" s="2">
        <v>0.782</v>
      </c>
      <c r="N64" s="2">
        <v>0.736</v>
      </c>
      <c r="O64" s="24"/>
      <c r="P64" s="24">
        <v>0.79</v>
      </c>
      <c r="Q64" s="24"/>
      <c r="R64" s="2"/>
      <c r="S64" s="2"/>
      <c r="T64" s="2"/>
      <c r="U64" s="2"/>
      <c r="V64" s="2"/>
      <c r="W64" s="2"/>
      <c r="X64" s="2">
        <f t="shared" si="0"/>
        <v>0.7010000000000001</v>
      </c>
      <c r="Y64" s="2">
        <f t="shared" si="1"/>
        <v>0.1604610544649385</v>
      </c>
      <c r="Z64" s="25">
        <f t="shared" si="2"/>
        <v>0.07032376142944091</v>
      </c>
      <c r="AB64" s="2">
        <v>0.773</v>
      </c>
      <c r="AC64" s="2">
        <v>0.761</v>
      </c>
      <c r="AD64" s="2">
        <v>0.754</v>
      </c>
      <c r="AE64" s="2">
        <v>0.757</v>
      </c>
      <c r="AF64" s="2"/>
      <c r="AG64" s="2"/>
      <c r="AH64" s="2"/>
      <c r="AI64" s="2"/>
      <c r="AJ64" s="2"/>
      <c r="AK64" s="2">
        <v>0.763</v>
      </c>
      <c r="AL64" s="2">
        <v>0.811</v>
      </c>
      <c r="AM64" s="2">
        <v>0.804</v>
      </c>
      <c r="AN64" s="24">
        <v>0.79</v>
      </c>
      <c r="AO64" s="24"/>
      <c r="AP64" s="24"/>
      <c r="AQ64" s="24">
        <v>0.78</v>
      </c>
      <c r="AR64" s="2"/>
      <c r="AS64" s="2"/>
      <c r="AT64" s="2"/>
      <c r="AU64" s="2"/>
      <c r="AV64" s="2"/>
      <c r="AW64" s="2">
        <f t="shared" si="3"/>
        <v>0.7770000000000001</v>
      </c>
      <c r="AX64" s="2">
        <f t="shared" si="4"/>
        <v>0.020796634343078803</v>
      </c>
      <c r="AY64" s="25">
        <f t="shared" si="5"/>
        <v>0.009351121575344087</v>
      </c>
    </row>
    <row r="65" spans="1:39" ht="12.75">
      <c r="A65" s="6">
        <f>24+A58</f>
        <v>192</v>
      </c>
      <c r="B65" s="6">
        <v>8</v>
      </c>
      <c r="K65" s="2"/>
      <c r="L65" s="2"/>
      <c r="M65" s="2"/>
      <c r="N65" s="2"/>
      <c r="AJ65" s="2"/>
      <c r="AK65" s="2"/>
      <c r="AL65" s="2"/>
      <c r="AM65" s="2"/>
    </row>
    <row r="66" spans="1:39" ht="12.75">
      <c r="A66" s="6">
        <f t="shared" si="8"/>
        <v>192.16666666666669</v>
      </c>
      <c r="B66" s="6">
        <f t="shared" si="14"/>
        <v>8.166666666666666</v>
      </c>
      <c r="K66" s="2">
        <v>0.831</v>
      </c>
      <c r="L66" s="2"/>
      <c r="AL66" s="2">
        <v>0.811</v>
      </c>
      <c r="AM66" s="2">
        <v>0.792</v>
      </c>
    </row>
    <row r="67" spans="1:39" ht="12.75">
      <c r="A67" s="6">
        <f t="shared" si="8"/>
        <v>192.33333333333331</v>
      </c>
      <c r="B67" s="6">
        <f t="shared" si="14"/>
        <v>8.333333333333334</v>
      </c>
      <c r="K67" s="2">
        <v>0.822</v>
      </c>
      <c r="L67" s="2"/>
      <c r="AK67" s="2"/>
      <c r="AL67" s="2">
        <v>0.785</v>
      </c>
      <c r="AM67" s="2"/>
    </row>
    <row r="68" spans="1:39" ht="12.75">
      <c r="A68" s="6">
        <f t="shared" si="8"/>
        <v>192.5</v>
      </c>
      <c r="B68" s="6">
        <f t="shared" si="14"/>
        <v>8.5</v>
      </c>
      <c r="K68" s="2">
        <v>0.768</v>
      </c>
      <c r="L68" s="2"/>
      <c r="M68" s="2"/>
      <c r="AK68" s="2"/>
      <c r="AL68" s="2"/>
      <c r="AM68" s="2"/>
    </row>
    <row r="69" spans="1:2" ht="12.75">
      <c r="A69" s="6">
        <f t="shared" si="8"/>
        <v>192.66666666666669</v>
      </c>
      <c r="B69" s="6">
        <f t="shared" si="14"/>
        <v>8.666666666666666</v>
      </c>
    </row>
    <row r="70" spans="1:2" ht="12.75">
      <c r="A70" s="6">
        <f t="shared" si="8"/>
        <v>192.83333333333331</v>
      </c>
      <c r="B70" s="6">
        <f t="shared" si="14"/>
        <v>8.833333333333334</v>
      </c>
    </row>
    <row r="71" spans="1:2" ht="12.75">
      <c r="A71" s="6">
        <f t="shared" si="8"/>
        <v>193</v>
      </c>
      <c r="B71" s="6">
        <f t="shared" si="14"/>
        <v>9</v>
      </c>
    </row>
    <row r="72" ht="12.75">
      <c r="B72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"/>
  <sheetViews>
    <sheetView workbookViewId="0" topLeftCell="AG2">
      <selection activeCell="AQ6" sqref="AQ6"/>
    </sheetView>
  </sheetViews>
  <sheetFormatPr defaultColWidth="9.140625" defaultRowHeight="12.75"/>
  <cols>
    <col min="2" max="2" width="9.57421875" style="0" customWidth="1"/>
  </cols>
  <sheetData>
    <row r="1" ht="12.75">
      <c r="A1" t="s">
        <v>15</v>
      </c>
    </row>
    <row r="3" spans="1:3" ht="12.75">
      <c r="A3" t="s">
        <v>80</v>
      </c>
      <c r="C3" t="s">
        <v>81</v>
      </c>
    </row>
    <row r="4" spans="1:45" ht="12.75">
      <c r="A4" t="s">
        <v>78</v>
      </c>
      <c r="B4" t="s">
        <v>79</v>
      </c>
      <c r="C4" t="s">
        <v>21</v>
      </c>
      <c r="D4" t="s">
        <v>22</v>
      </c>
      <c r="E4" t="s">
        <v>23</v>
      </c>
      <c r="F4" t="s">
        <v>24</v>
      </c>
      <c r="G4" t="s">
        <v>29</v>
      </c>
      <c r="H4" t="s">
        <v>30</v>
      </c>
      <c r="I4" t="s">
        <v>31</v>
      </c>
      <c r="J4" t="s">
        <v>32</v>
      </c>
      <c r="K4" t="s">
        <v>41</v>
      </c>
      <c r="L4" t="s">
        <v>42</v>
      </c>
      <c r="M4" t="s">
        <v>43</v>
      </c>
      <c r="N4" t="s">
        <v>44</v>
      </c>
      <c r="O4" s="10" t="s">
        <v>45</v>
      </c>
      <c r="P4" s="10" t="s">
        <v>46</v>
      </c>
      <c r="Q4" s="10" t="s">
        <v>47</v>
      </c>
      <c r="R4" s="10" t="s">
        <v>48</v>
      </c>
      <c r="S4" t="s">
        <v>53</v>
      </c>
      <c r="T4" t="s">
        <v>54</v>
      </c>
      <c r="U4" t="s">
        <v>55</v>
      </c>
      <c r="V4" t="s">
        <v>56</v>
      </c>
      <c r="W4" t="s">
        <v>1</v>
      </c>
      <c r="Y4" t="s">
        <v>25</v>
      </c>
      <c r="Z4" t="s">
        <v>26</v>
      </c>
      <c r="AA4" t="s">
        <v>27</v>
      </c>
      <c r="AB4" t="s">
        <v>28</v>
      </c>
      <c r="AC4" t="s">
        <v>33</v>
      </c>
      <c r="AD4" t="s">
        <v>34</v>
      </c>
      <c r="AE4" t="s">
        <v>35</v>
      </c>
      <c r="AF4" t="s">
        <v>36</v>
      </c>
      <c r="AG4" t="s">
        <v>37</v>
      </c>
      <c r="AH4" t="s">
        <v>38</v>
      </c>
      <c r="AI4" t="s">
        <v>39</v>
      </c>
      <c r="AJ4" t="s">
        <v>40</v>
      </c>
      <c r="AK4" s="10" t="s">
        <v>49</v>
      </c>
      <c r="AL4" s="10" t="s">
        <v>50</v>
      </c>
      <c r="AM4" s="10" t="s">
        <v>51</v>
      </c>
      <c r="AN4" s="10" t="s">
        <v>52</v>
      </c>
      <c r="AO4" s="10" t="s">
        <v>57</v>
      </c>
      <c r="AP4" t="s">
        <v>58</v>
      </c>
      <c r="AQ4" t="s">
        <v>59</v>
      </c>
      <c r="AR4" t="s">
        <v>60</v>
      </c>
      <c r="AS4" t="s">
        <v>2</v>
      </c>
    </row>
    <row r="5" spans="1:40" ht="12.75">
      <c r="A5" t="s">
        <v>0</v>
      </c>
      <c r="B5" t="s">
        <v>0</v>
      </c>
      <c r="O5" s="24"/>
      <c r="P5" s="24"/>
      <c r="Q5" s="24"/>
      <c r="R5" s="24"/>
      <c r="AK5" s="24"/>
      <c r="AL5" s="24"/>
      <c r="AM5" s="24"/>
      <c r="AN5" s="24"/>
    </row>
    <row r="6" spans="1:45" ht="12.75">
      <c r="A6" s="7"/>
      <c r="AQ6" s="2"/>
      <c r="AR6" s="2"/>
      <c r="AS6" s="2"/>
    </row>
    <row r="7" spans="1:45" ht="12.75">
      <c r="A7" s="6">
        <v>0</v>
      </c>
      <c r="B7" s="6">
        <v>0</v>
      </c>
      <c r="C7" s="2">
        <v>1.5298</v>
      </c>
      <c r="D7" s="2">
        <v>1.5532</v>
      </c>
      <c r="E7" s="2">
        <v>1.5299</v>
      </c>
      <c r="F7" s="2">
        <v>1.5799</v>
      </c>
      <c r="G7">
        <v>1.583</v>
      </c>
      <c r="H7">
        <v>1.604</v>
      </c>
      <c r="I7">
        <v>1.603</v>
      </c>
      <c r="J7">
        <v>1.606</v>
      </c>
      <c r="K7" s="2">
        <v>1.572</v>
      </c>
      <c r="L7" s="2">
        <v>1.574</v>
      </c>
      <c r="M7" s="2">
        <v>1.552</v>
      </c>
      <c r="N7" s="2">
        <v>1.57</v>
      </c>
      <c r="O7" s="24">
        <v>1.53</v>
      </c>
      <c r="P7" s="24">
        <v>1.54</v>
      </c>
      <c r="Q7" s="24">
        <v>1.56</v>
      </c>
      <c r="R7" s="24">
        <v>1.57</v>
      </c>
      <c r="S7" s="2">
        <v>1.4499</v>
      </c>
      <c r="T7" s="2">
        <v>1.5149</v>
      </c>
      <c r="U7" s="2">
        <v>1.545</v>
      </c>
      <c r="V7" s="2">
        <v>1.5275</v>
      </c>
      <c r="W7" s="3">
        <f aca="true" t="shared" si="0" ref="W7:W22">SUM(C7:F7)/(4)</f>
        <v>1.5482</v>
      </c>
      <c r="X7" s="2"/>
      <c r="Y7" s="2">
        <v>1.5555</v>
      </c>
      <c r="Z7" s="2">
        <v>1.5323</v>
      </c>
      <c r="AA7" s="2">
        <v>1.5536</v>
      </c>
      <c r="AB7" s="2">
        <v>1.5546</v>
      </c>
      <c r="AC7">
        <v>1.609</v>
      </c>
      <c r="AD7">
        <v>1.547</v>
      </c>
      <c r="AE7">
        <v>1.609</v>
      </c>
      <c r="AF7">
        <v>1.604</v>
      </c>
      <c r="AG7" s="2">
        <v>1.565</v>
      </c>
      <c r="AH7" s="2">
        <v>1.562</v>
      </c>
      <c r="AI7" s="2">
        <v>1.565</v>
      </c>
      <c r="AJ7" s="2">
        <v>1.567</v>
      </c>
      <c r="AK7" s="24">
        <v>1.55</v>
      </c>
      <c r="AL7" s="24">
        <v>1.5</v>
      </c>
      <c r="AM7" s="24">
        <v>1.55</v>
      </c>
      <c r="AN7" s="24">
        <v>1.55</v>
      </c>
      <c r="AO7" s="2"/>
      <c r="AP7" s="2">
        <v>1.5487</v>
      </c>
      <c r="AQ7" s="2">
        <v>1.5487</v>
      </c>
      <c r="AR7" s="2">
        <v>1.5409</v>
      </c>
      <c r="AS7" s="3">
        <f aca="true" t="shared" si="1" ref="AS7:AS22">SUM(Y7:AB7)/4</f>
        <v>1.549</v>
      </c>
    </row>
    <row r="8" spans="1:45" ht="12.75">
      <c r="A8" s="6">
        <v>1</v>
      </c>
      <c r="B8" s="6">
        <v>1</v>
      </c>
      <c r="C8" s="2">
        <v>1.338</v>
      </c>
      <c r="D8" s="2">
        <v>1.353</v>
      </c>
      <c r="E8" s="2">
        <v>1.34</v>
      </c>
      <c r="F8" s="2">
        <v>1.371</v>
      </c>
      <c r="K8" s="2">
        <v>1.354</v>
      </c>
      <c r="L8" s="2">
        <v>1.45</v>
      </c>
      <c r="M8" s="2">
        <v>1.341</v>
      </c>
      <c r="N8" s="2">
        <v>1.354</v>
      </c>
      <c r="O8" s="24">
        <v>1.34</v>
      </c>
      <c r="P8" s="24">
        <v>1.36</v>
      </c>
      <c r="Q8" s="24">
        <v>1.35</v>
      </c>
      <c r="R8" s="24">
        <v>1.35</v>
      </c>
      <c r="S8" s="2">
        <v>1.2923</v>
      </c>
      <c r="T8" s="2">
        <v>1.3748</v>
      </c>
      <c r="U8" s="2">
        <v>1.4082</v>
      </c>
      <c r="V8" s="2">
        <v>1.3924</v>
      </c>
      <c r="W8" s="3">
        <f t="shared" si="0"/>
        <v>1.3504999999999998</v>
      </c>
      <c r="X8" s="2"/>
      <c r="Y8" s="2">
        <v>1.346</v>
      </c>
      <c r="Z8" s="2">
        <v>1.336</v>
      </c>
      <c r="AA8" s="2">
        <v>1.353</v>
      </c>
      <c r="AB8" s="2">
        <v>1.35</v>
      </c>
      <c r="AG8" s="2">
        <v>1.342</v>
      </c>
      <c r="AH8" s="2">
        <v>1.341</v>
      </c>
      <c r="AI8" s="2">
        <v>1.333</v>
      </c>
      <c r="AJ8" s="2">
        <v>1.359</v>
      </c>
      <c r="AK8" s="24">
        <v>1.39</v>
      </c>
      <c r="AL8" s="24">
        <v>1.33</v>
      </c>
      <c r="AM8" s="24">
        <v>1.35</v>
      </c>
      <c r="AN8" s="24">
        <v>1.35</v>
      </c>
      <c r="AO8" s="2"/>
      <c r="AP8" s="2">
        <v>1.3977</v>
      </c>
      <c r="AQ8" s="2">
        <v>1.4004</v>
      </c>
      <c r="AR8" s="2">
        <v>1.3998</v>
      </c>
      <c r="AS8" s="3">
        <f t="shared" si="1"/>
        <v>1.34625</v>
      </c>
    </row>
    <row r="9" spans="1:45" ht="12.75">
      <c r="A9" s="6">
        <v>24</v>
      </c>
      <c r="B9" s="6">
        <v>1</v>
      </c>
      <c r="C9" s="2">
        <v>1.4589</v>
      </c>
      <c r="D9" s="2">
        <v>1.4659</v>
      </c>
      <c r="E9" s="2">
        <v>1.4587</v>
      </c>
      <c r="F9" s="2">
        <v>1.4717</v>
      </c>
      <c r="K9" s="2">
        <v>1.474</v>
      </c>
      <c r="L9" s="2">
        <v>1.468</v>
      </c>
      <c r="M9" s="2">
        <v>1.466</v>
      </c>
      <c r="N9" s="2">
        <v>1.471</v>
      </c>
      <c r="O9" s="24">
        <v>1.46</v>
      </c>
      <c r="P9" s="24">
        <v>1.46</v>
      </c>
      <c r="Q9" s="24">
        <v>1.46</v>
      </c>
      <c r="R9" s="24">
        <v>1.47</v>
      </c>
      <c r="S9" s="2">
        <v>1.4255</v>
      </c>
      <c r="T9" s="2">
        <v>1.4929</v>
      </c>
      <c r="U9" s="2">
        <v>1.5229</v>
      </c>
      <c r="V9" s="2">
        <v>1.406</v>
      </c>
      <c r="W9" s="3">
        <f t="shared" si="0"/>
        <v>1.4638000000000002</v>
      </c>
      <c r="X9" s="2"/>
      <c r="Y9" s="2">
        <v>1.4582</v>
      </c>
      <c r="Z9" s="2">
        <v>1.4519</v>
      </c>
      <c r="AA9" s="2">
        <v>1.4569</v>
      </c>
      <c r="AB9" s="2">
        <v>1.4567</v>
      </c>
      <c r="AG9" s="2">
        <v>1.461</v>
      </c>
      <c r="AH9" s="2">
        <v>1.461</v>
      </c>
      <c r="AI9" s="2">
        <v>1.463</v>
      </c>
      <c r="AJ9" s="2">
        <v>1.468</v>
      </c>
      <c r="AK9" s="24">
        <v>1.46</v>
      </c>
      <c r="AL9" s="24">
        <v>1.44</v>
      </c>
      <c r="AM9" s="24">
        <v>1.46</v>
      </c>
      <c r="AN9" s="24">
        <v>1.46</v>
      </c>
      <c r="AO9" s="2"/>
      <c r="AP9" s="2">
        <v>1.5251</v>
      </c>
      <c r="AQ9" s="2">
        <v>1.5262</v>
      </c>
      <c r="AR9" s="2">
        <v>1.5194</v>
      </c>
      <c r="AS9" s="3">
        <f t="shared" si="1"/>
        <v>1.4559250000000001</v>
      </c>
    </row>
    <row r="10" spans="1:45" ht="12.75">
      <c r="A10" s="6">
        <v>25</v>
      </c>
      <c r="B10" s="6">
        <v>2</v>
      </c>
      <c r="C10" s="2">
        <v>1.2915</v>
      </c>
      <c r="D10" s="2">
        <v>1.3013</v>
      </c>
      <c r="E10" s="2">
        <v>1.2951</v>
      </c>
      <c r="F10" s="2">
        <v>1.3181</v>
      </c>
      <c r="K10" s="2">
        <v>1.3</v>
      </c>
      <c r="L10" s="2">
        <v>1.294</v>
      </c>
      <c r="M10" s="2">
        <v>1.295</v>
      </c>
      <c r="N10" s="2">
        <v>1.305</v>
      </c>
      <c r="O10" s="23">
        <v>1.29</v>
      </c>
      <c r="P10" s="23">
        <v>1.29</v>
      </c>
      <c r="Q10" s="23">
        <v>1.29</v>
      </c>
      <c r="R10" s="23">
        <v>1.3</v>
      </c>
      <c r="S10" s="2">
        <v>1.2592</v>
      </c>
      <c r="T10" s="2">
        <v>1.3298</v>
      </c>
      <c r="U10" s="2">
        <v>1.3616</v>
      </c>
      <c r="V10" s="2">
        <v>1.2344</v>
      </c>
      <c r="W10" s="3">
        <f t="shared" si="0"/>
        <v>1.3015</v>
      </c>
      <c r="X10" s="2"/>
      <c r="Y10" s="2">
        <v>1.2958</v>
      </c>
      <c r="Z10" s="2">
        <v>1.289</v>
      </c>
      <c r="AA10" s="2">
        <v>1.2964</v>
      </c>
      <c r="AB10" s="2">
        <v>1.2956</v>
      </c>
      <c r="AG10" s="2">
        <v>1.299</v>
      </c>
      <c r="AH10" s="2">
        <v>1.295</v>
      </c>
      <c r="AI10" s="2">
        <v>1.297</v>
      </c>
      <c r="AJ10" s="2">
        <v>1.309</v>
      </c>
      <c r="AK10" s="23">
        <v>1.32</v>
      </c>
      <c r="AL10" s="23">
        <v>1.29</v>
      </c>
      <c r="AM10" s="23">
        <v>1.29</v>
      </c>
      <c r="AN10" s="23">
        <v>1.3</v>
      </c>
      <c r="AO10" s="2"/>
      <c r="AP10" s="2">
        <v>1.358</v>
      </c>
      <c r="AQ10" s="2">
        <v>1.3567</v>
      </c>
      <c r="AR10" s="2">
        <v>1.3515</v>
      </c>
      <c r="AS10" s="3">
        <f t="shared" si="1"/>
        <v>1.2942</v>
      </c>
    </row>
    <row r="11" spans="1:45" ht="12.75">
      <c r="A11" s="6">
        <v>48</v>
      </c>
      <c r="B11" s="6">
        <v>2</v>
      </c>
      <c r="C11" s="2">
        <v>1.4148</v>
      </c>
      <c r="D11" s="2">
        <v>1.4214</v>
      </c>
      <c r="E11" s="2">
        <v>1.4145</v>
      </c>
      <c r="F11" s="2">
        <v>1.4323</v>
      </c>
      <c r="G11" s="2"/>
      <c r="H11" s="2"/>
      <c r="I11" s="2"/>
      <c r="J11" s="2"/>
      <c r="K11" s="2">
        <v>1.436</v>
      </c>
      <c r="L11" s="2">
        <v>1.424</v>
      </c>
      <c r="M11" s="2">
        <v>1.422</v>
      </c>
      <c r="N11" s="2">
        <v>1.43</v>
      </c>
      <c r="O11" s="24">
        <v>1.41</v>
      </c>
      <c r="P11" s="24">
        <v>1.42</v>
      </c>
      <c r="Q11" s="24">
        <v>1.42</v>
      </c>
      <c r="R11" s="24">
        <v>1.43</v>
      </c>
      <c r="S11" s="2">
        <v>1.413</v>
      </c>
      <c r="T11" s="2">
        <v>1.411</v>
      </c>
      <c r="U11" s="2">
        <v>1.413</v>
      </c>
      <c r="V11" s="2">
        <v>1.412</v>
      </c>
      <c r="W11" s="3">
        <f t="shared" si="0"/>
        <v>1.42075</v>
      </c>
      <c r="X11" s="2"/>
      <c r="Y11" s="2">
        <v>1.4146</v>
      </c>
      <c r="Z11" s="2">
        <v>1.4069</v>
      </c>
      <c r="AA11" s="2">
        <v>1.41418</v>
      </c>
      <c r="AB11" s="2">
        <v>1.41411</v>
      </c>
      <c r="AC11" s="2"/>
      <c r="AD11" s="2"/>
      <c r="AE11" s="2"/>
      <c r="AF11" s="2"/>
      <c r="AG11" s="2">
        <v>1.419</v>
      </c>
      <c r="AH11" s="2">
        <v>1.418</v>
      </c>
      <c r="AI11" s="2">
        <v>1.419</v>
      </c>
      <c r="AJ11" s="2">
        <v>1.43</v>
      </c>
      <c r="AK11" s="24">
        <v>1.43</v>
      </c>
      <c r="AL11" s="24">
        <v>1.4</v>
      </c>
      <c r="AM11" s="24">
        <v>1.42</v>
      </c>
      <c r="AN11" s="24">
        <v>1.42</v>
      </c>
      <c r="AO11" s="2"/>
      <c r="AP11" s="2">
        <v>1.41</v>
      </c>
      <c r="AQ11" s="2">
        <v>1.401</v>
      </c>
      <c r="AR11" s="2">
        <v>1.399</v>
      </c>
      <c r="AS11" s="3">
        <f t="shared" si="1"/>
        <v>1.4124475</v>
      </c>
    </row>
    <row r="12" spans="1:45" ht="12.75">
      <c r="A12" s="6">
        <v>49</v>
      </c>
      <c r="B12" s="6">
        <v>3</v>
      </c>
      <c r="C12" s="2">
        <v>1.253</v>
      </c>
      <c r="D12" s="2">
        <v>1.264</v>
      </c>
      <c r="E12" s="2">
        <v>1.267</v>
      </c>
      <c r="F12" s="2">
        <v>1.283</v>
      </c>
      <c r="G12" s="2"/>
      <c r="H12" s="2"/>
      <c r="I12" s="2"/>
      <c r="J12" s="2"/>
      <c r="K12" s="2">
        <v>1.284</v>
      </c>
      <c r="L12" s="2">
        <v>1.279</v>
      </c>
      <c r="M12" s="2">
        <v>1.279</v>
      </c>
      <c r="N12" s="2">
        <v>1.286</v>
      </c>
      <c r="O12" s="24">
        <v>1.26</v>
      </c>
      <c r="P12" s="24">
        <v>1.27</v>
      </c>
      <c r="Q12" s="24">
        <v>1.26</v>
      </c>
      <c r="R12" s="24">
        <v>1.27</v>
      </c>
      <c r="S12" s="2">
        <v>1.2372</v>
      </c>
      <c r="T12" s="2">
        <v>1.3316</v>
      </c>
      <c r="U12" s="2">
        <v>1.3378</v>
      </c>
      <c r="V12" s="2">
        <v>1.2129</v>
      </c>
      <c r="W12" s="3">
        <f t="shared" si="0"/>
        <v>1.26675</v>
      </c>
      <c r="X12" s="2"/>
      <c r="Y12" s="2">
        <v>1.263</v>
      </c>
      <c r="Z12" s="2">
        <v>1.27</v>
      </c>
      <c r="AA12" s="2">
        <v>1.272</v>
      </c>
      <c r="AB12" s="2">
        <v>1.267</v>
      </c>
      <c r="AC12" s="2"/>
      <c r="AD12" s="2"/>
      <c r="AE12" s="2"/>
      <c r="AF12" s="2"/>
      <c r="AG12" s="2">
        <v>1.277</v>
      </c>
      <c r="AH12" s="2">
        <v>1.272</v>
      </c>
      <c r="AI12" s="2">
        <v>1.28</v>
      </c>
      <c r="AJ12" s="2">
        <v>1.278</v>
      </c>
      <c r="AK12" s="24">
        <v>1.28</v>
      </c>
      <c r="AL12" s="24">
        <v>1.28</v>
      </c>
      <c r="AM12" s="24">
        <v>1.26</v>
      </c>
      <c r="AN12" s="24">
        <v>1.27</v>
      </c>
      <c r="AO12" s="2"/>
      <c r="AP12" s="2">
        <v>1.3143</v>
      </c>
      <c r="AQ12" s="2">
        <v>1.3146</v>
      </c>
      <c r="AR12" s="2">
        <v>1.3362</v>
      </c>
      <c r="AS12" s="3">
        <f t="shared" si="1"/>
        <v>1.2679999999999998</v>
      </c>
    </row>
    <row r="13" spans="1:45" ht="12.75">
      <c r="A13" s="6">
        <v>72</v>
      </c>
      <c r="B13" s="6">
        <v>3</v>
      </c>
      <c r="C13" s="2">
        <v>1.378</v>
      </c>
      <c r="D13" s="2">
        <v>1.383</v>
      </c>
      <c r="E13" s="2">
        <v>1.38</v>
      </c>
      <c r="F13" s="2">
        <v>1.395</v>
      </c>
      <c r="G13" s="2">
        <v>1.386</v>
      </c>
      <c r="H13" s="2">
        <v>1.383</v>
      </c>
      <c r="I13" s="2">
        <v>1.378</v>
      </c>
      <c r="J13" s="2">
        <v>1.386</v>
      </c>
      <c r="K13" s="2">
        <v>1.4</v>
      </c>
      <c r="L13" s="2">
        <v>1.39</v>
      </c>
      <c r="M13" s="2">
        <v>1.388</v>
      </c>
      <c r="N13" s="2">
        <v>1.395</v>
      </c>
      <c r="O13" s="24">
        <v>1.38</v>
      </c>
      <c r="P13" s="24">
        <v>1.38</v>
      </c>
      <c r="Q13" s="24">
        <v>1.38</v>
      </c>
      <c r="R13" s="24">
        <v>1.39</v>
      </c>
      <c r="S13" s="2">
        <v>1.3786</v>
      </c>
      <c r="T13" s="2">
        <v>1.3771</v>
      </c>
      <c r="U13" s="2">
        <v>1.3784</v>
      </c>
      <c r="V13" s="2">
        <v>1.3771</v>
      </c>
      <c r="W13" s="3">
        <f t="shared" si="0"/>
        <v>1.384</v>
      </c>
      <c r="X13" s="2"/>
      <c r="Y13" s="2">
        <v>1.377</v>
      </c>
      <c r="Z13" s="2">
        <v>1.375</v>
      </c>
      <c r="AA13" s="2">
        <v>1.376</v>
      </c>
      <c r="AB13" s="2">
        <v>1.374</v>
      </c>
      <c r="AC13" s="2">
        <v>1.377</v>
      </c>
      <c r="AD13" s="2">
        <v>1.378</v>
      </c>
      <c r="AE13" s="2">
        <v>1.374</v>
      </c>
      <c r="AF13" s="2">
        <v>1.37</v>
      </c>
      <c r="AG13" s="2">
        <v>1.386</v>
      </c>
      <c r="AH13" s="2">
        <v>1.384</v>
      </c>
      <c r="AI13" s="2">
        <v>1.386</v>
      </c>
      <c r="AJ13" s="2">
        <v>1.392</v>
      </c>
      <c r="AK13" s="24">
        <v>1.4</v>
      </c>
      <c r="AL13" s="24">
        <v>1.37</v>
      </c>
      <c r="AM13" s="24">
        <v>1.38</v>
      </c>
      <c r="AN13" s="24">
        <v>1.38</v>
      </c>
      <c r="AO13" s="2"/>
      <c r="AP13" s="2">
        <v>1.3747</v>
      </c>
      <c r="AQ13" s="2">
        <v>1.368</v>
      </c>
      <c r="AR13" s="2">
        <v>1.3664</v>
      </c>
      <c r="AS13" s="3">
        <f t="shared" si="1"/>
        <v>1.3755000000000002</v>
      </c>
    </row>
    <row r="14" spans="1:45" ht="12.75">
      <c r="A14" s="6">
        <v>73</v>
      </c>
      <c r="B14" s="6">
        <v>4</v>
      </c>
      <c r="C14" s="2">
        <v>1.224</v>
      </c>
      <c r="D14" s="2">
        <v>1.23</v>
      </c>
      <c r="E14" s="2">
        <v>1.229</v>
      </c>
      <c r="F14" s="2">
        <v>1.249</v>
      </c>
      <c r="G14" s="2">
        <v>1.253</v>
      </c>
      <c r="H14" s="2">
        <v>1.25</v>
      </c>
      <c r="I14" s="2">
        <v>1.244</v>
      </c>
      <c r="J14" s="2">
        <v>1.249</v>
      </c>
      <c r="K14" s="2">
        <v>1.252</v>
      </c>
      <c r="L14" s="2">
        <v>1.246</v>
      </c>
      <c r="M14" s="2">
        <v>1.247</v>
      </c>
      <c r="N14" s="2">
        <v>1.253</v>
      </c>
      <c r="O14" s="23">
        <v>1.26</v>
      </c>
      <c r="P14" s="23">
        <v>1.27</v>
      </c>
      <c r="Q14" s="23">
        <v>1.26</v>
      </c>
      <c r="R14" s="23">
        <v>1.27</v>
      </c>
      <c r="S14" s="2">
        <v>1.2221</v>
      </c>
      <c r="T14" s="2">
        <v>1.237</v>
      </c>
      <c r="U14" s="2">
        <v>1.2416</v>
      </c>
      <c r="V14" s="2">
        <v>1.2424</v>
      </c>
      <c r="W14" s="3">
        <f t="shared" si="0"/>
        <v>1.233</v>
      </c>
      <c r="X14" s="2"/>
      <c r="Y14" s="2">
        <v>1.228</v>
      </c>
      <c r="Z14" s="2">
        <v>1.226</v>
      </c>
      <c r="AA14" s="2">
        <v>1.24</v>
      </c>
      <c r="AB14" s="2">
        <v>1.23</v>
      </c>
      <c r="AC14" s="2">
        <v>1.245</v>
      </c>
      <c r="AD14" s="2">
        <v>1.248</v>
      </c>
      <c r="AE14" s="2">
        <v>1.243</v>
      </c>
      <c r="AF14" s="2">
        <v>1.239</v>
      </c>
      <c r="AG14" s="2">
        <v>1.254</v>
      </c>
      <c r="AH14" s="2">
        <v>1.241</v>
      </c>
      <c r="AI14" s="2">
        <v>1.25</v>
      </c>
      <c r="AJ14" s="2">
        <v>1.253</v>
      </c>
      <c r="AK14" s="23">
        <v>1.28</v>
      </c>
      <c r="AL14" s="23">
        <v>1.28</v>
      </c>
      <c r="AM14" s="23">
        <v>1.26</v>
      </c>
      <c r="AN14" s="23">
        <v>1.27</v>
      </c>
      <c r="AO14" s="2"/>
      <c r="AP14" s="2">
        <v>1.2237</v>
      </c>
      <c r="AQ14" s="2">
        <v>1.2197</v>
      </c>
      <c r="AR14" s="2">
        <v>1.2253</v>
      </c>
      <c r="AS14" s="3">
        <f t="shared" si="1"/>
        <v>1.2309999999999999</v>
      </c>
    </row>
    <row r="15" spans="1:45" ht="12.75">
      <c r="A15" s="6">
        <v>96</v>
      </c>
      <c r="B15" s="6">
        <v>4</v>
      </c>
      <c r="C15" s="2">
        <v>1.354</v>
      </c>
      <c r="D15" s="2">
        <v>1.357</v>
      </c>
      <c r="E15" s="2">
        <v>1.356</v>
      </c>
      <c r="F15" s="2">
        <v>1.366</v>
      </c>
      <c r="G15" s="2">
        <v>1.358</v>
      </c>
      <c r="H15" s="2">
        <v>1.356</v>
      </c>
      <c r="I15" s="2">
        <v>1.353</v>
      </c>
      <c r="J15" s="2">
        <v>1.359</v>
      </c>
      <c r="K15" s="2">
        <v>1.369</v>
      </c>
      <c r="L15" s="2">
        <v>1.361</v>
      </c>
      <c r="M15" s="2">
        <v>1.36</v>
      </c>
      <c r="N15" s="2">
        <v>1.368</v>
      </c>
      <c r="O15" s="23">
        <v>1.36</v>
      </c>
      <c r="P15" s="23">
        <v>1.36</v>
      </c>
      <c r="Q15" s="23">
        <v>1.36</v>
      </c>
      <c r="R15" s="23">
        <v>1.36</v>
      </c>
      <c r="S15" s="2">
        <v>1.3553</v>
      </c>
      <c r="T15" s="2">
        <v>1.3551</v>
      </c>
      <c r="U15" s="2">
        <v>1.3563</v>
      </c>
      <c r="V15" s="2">
        <v>1.3556</v>
      </c>
      <c r="W15" s="3">
        <f t="shared" si="0"/>
        <v>1.35825</v>
      </c>
      <c r="X15" s="2"/>
      <c r="Y15" s="2">
        <v>1.352</v>
      </c>
      <c r="Z15" s="2">
        <v>1.35</v>
      </c>
      <c r="AA15" s="2">
        <v>1.352</v>
      </c>
      <c r="AB15" s="2">
        <v>1.349</v>
      </c>
      <c r="AC15" s="2">
        <v>1.348</v>
      </c>
      <c r="AD15" s="2">
        <v>1.35</v>
      </c>
      <c r="AE15" s="2">
        <v>1.346</v>
      </c>
      <c r="AF15" s="2">
        <v>1.343</v>
      </c>
      <c r="AG15" s="2">
        <v>1.36</v>
      </c>
      <c r="AH15" s="2">
        <v>1.356</v>
      </c>
      <c r="AI15" s="2">
        <v>1.359</v>
      </c>
      <c r="AJ15" s="2">
        <v>1.363</v>
      </c>
      <c r="AK15" s="23">
        <v>1.37</v>
      </c>
      <c r="AL15" s="23">
        <v>1.35</v>
      </c>
      <c r="AM15" s="23">
        <v>1.35</v>
      </c>
      <c r="AN15" s="23">
        <v>1.36</v>
      </c>
      <c r="AO15" s="2"/>
      <c r="AP15" s="2">
        <v>1.3511</v>
      </c>
      <c r="AQ15" s="2">
        <v>1.3455</v>
      </c>
      <c r="AR15" s="2">
        <v>1.3449</v>
      </c>
      <c r="AS15" s="3">
        <f t="shared" si="1"/>
        <v>1.3507500000000001</v>
      </c>
    </row>
    <row r="16" spans="1:45" ht="12.75">
      <c r="A16" s="6">
        <v>97</v>
      </c>
      <c r="B16" s="6">
        <v>5</v>
      </c>
      <c r="C16" s="2">
        <v>1.196</v>
      </c>
      <c r="D16" s="2">
        <v>1.206</v>
      </c>
      <c r="E16" s="2">
        <v>1.206</v>
      </c>
      <c r="F16" s="2">
        <v>1.225</v>
      </c>
      <c r="G16" s="2"/>
      <c r="H16" s="2"/>
      <c r="I16" s="2"/>
      <c r="J16" s="2"/>
      <c r="K16" s="2">
        <v>1.212</v>
      </c>
      <c r="L16" s="2">
        <v>1.206</v>
      </c>
      <c r="M16" s="2">
        <v>1.205</v>
      </c>
      <c r="N16" s="2">
        <v>1.228</v>
      </c>
      <c r="O16" s="23">
        <v>1.2</v>
      </c>
      <c r="P16" s="23">
        <v>1.21</v>
      </c>
      <c r="Q16" s="23">
        <v>1.2</v>
      </c>
      <c r="R16" s="23">
        <v>1.2</v>
      </c>
      <c r="S16" s="2">
        <v>1.189</v>
      </c>
      <c r="T16" s="2">
        <v>1.192</v>
      </c>
      <c r="U16" s="2">
        <v>1.195</v>
      </c>
      <c r="V16" s="2">
        <v>1.184</v>
      </c>
      <c r="W16" s="3">
        <f t="shared" si="0"/>
        <v>1.20825</v>
      </c>
      <c r="X16" s="2"/>
      <c r="Y16" s="2">
        <v>1.203</v>
      </c>
      <c r="Z16" s="2">
        <v>1.198</v>
      </c>
      <c r="AA16" s="2">
        <v>1.22</v>
      </c>
      <c r="AB16" s="2">
        <v>1.202</v>
      </c>
      <c r="AC16" s="2"/>
      <c r="AD16" s="2"/>
      <c r="AE16" s="2"/>
      <c r="AF16" s="2"/>
      <c r="AG16" s="2">
        <v>1.227</v>
      </c>
      <c r="AH16" s="2">
        <v>1.206</v>
      </c>
      <c r="AI16" s="2">
        <v>1.219</v>
      </c>
      <c r="AJ16" s="2">
        <v>1.221</v>
      </c>
      <c r="AK16" s="23">
        <v>1.23</v>
      </c>
      <c r="AL16" s="23">
        <v>1.2</v>
      </c>
      <c r="AM16" s="23">
        <v>1.2</v>
      </c>
      <c r="AN16" s="23">
        <v>1.21</v>
      </c>
      <c r="AO16" s="2"/>
      <c r="AP16" s="2">
        <v>1.184</v>
      </c>
      <c r="AQ16" s="2">
        <v>1.176</v>
      </c>
      <c r="AR16" s="2">
        <v>1.177</v>
      </c>
      <c r="AS16" s="3">
        <f t="shared" si="1"/>
        <v>1.2057499999999999</v>
      </c>
    </row>
    <row r="17" spans="1:45" ht="12.75">
      <c r="A17" s="6">
        <v>120</v>
      </c>
      <c r="B17" s="6">
        <v>5</v>
      </c>
      <c r="C17" s="2">
        <v>1.331</v>
      </c>
      <c r="D17" s="2">
        <v>1.335</v>
      </c>
      <c r="E17" s="2">
        <v>1.335</v>
      </c>
      <c r="F17" s="2">
        <v>1.347</v>
      </c>
      <c r="G17" s="2">
        <v>1.34</v>
      </c>
      <c r="H17" s="2">
        <v>1.334</v>
      </c>
      <c r="I17" s="2">
        <v>1.33</v>
      </c>
      <c r="J17" s="2">
        <v>1.339</v>
      </c>
      <c r="K17" s="2">
        <v>1.35</v>
      </c>
      <c r="L17" s="2">
        <v>1.34</v>
      </c>
      <c r="M17" s="2">
        <v>1.339</v>
      </c>
      <c r="N17" s="2">
        <v>1.346</v>
      </c>
      <c r="O17" s="24">
        <v>1.33</v>
      </c>
      <c r="P17" s="24">
        <v>1.34</v>
      </c>
      <c r="Q17" s="24">
        <v>1.34</v>
      </c>
      <c r="R17" s="24">
        <v>1.34</v>
      </c>
      <c r="S17" s="2">
        <v>1.302</v>
      </c>
      <c r="T17" s="2">
        <v>1.287</v>
      </c>
      <c r="U17" s="2">
        <v>1.29</v>
      </c>
      <c r="V17" s="2">
        <v>1.297</v>
      </c>
      <c r="W17" s="3">
        <f t="shared" si="0"/>
        <v>1.3369999999999997</v>
      </c>
      <c r="X17" s="2"/>
      <c r="Y17" s="2">
        <v>1.331</v>
      </c>
      <c r="Z17" s="2">
        <v>1.326</v>
      </c>
      <c r="AA17" s="2">
        <v>1.333</v>
      </c>
      <c r="AB17" s="2">
        <v>1.324</v>
      </c>
      <c r="AC17" s="2">
        <v>1.323</v>
      </c>
      <c r="AD17" s="2">
        <v>1.327</v>
      </c>
      <c r="AE17" s="2">
        <v>1.318</v>
      </c>
      <c r="AF17" s="2"/>
      <c r="AG17" s="2">
        <v>1.341</v>
      </c>
      <c r="AH17" s="2">
        <v>1.334</v>
      </c>
      <c r="AI17" s="2">
        <v>1.338</v>
      </c>
      <c r="AJ17" s="2">
        <v>1.341</v>
      </c>
      <c r="AK17" s="24">
        <v>1.35</v>
      </c>
      <c r="AL17" s="24">
        <v>1.32</v>
      </c>
      <c r="AM17" s="24">
        <v>1.33</v>
      </c>
      <c r="AN17" s="24">
        <v>1.33</v>
      </c>
      <c r="AO17" s="2"/>
      <c r="AP17" s="2">
        <v>1.3114</v>
      </c>
      <c r="AQ17" s="2">
        <v>1.271</v>
      </c>
      <c r="AR17" s="2">
        <v>1.224</v>
      </c>
      <c r="AS17" s="3">
        <f t="shared" si="1"/>
        <v>1.3285</v>
      </c>
    </row>
    <row r="18" spans="1:45" ht="12.75">
      <c r="A18" s="6">
        <v>121</v>
      </c>
      <c r="B18" s="6">
        <v>6</v>
      </c>
      <c r="C18" s="2">
        <v>1.146</v>
      </c>
      <c r="D18" s="2">
        <v>1.165</v>
      </c>
      <c r="E18" s="2">
        <v>1.162</v>
      </c>
      <c r="F18" s="2">
        <v>1.199</v>
      </c>
      <c r="G18" s="2">
        <v>1.162</v>
      </c>
      <c r="H18" s="2">
        <v>1.152</v>
      </c>
      <c r="I18" s="2">
        <v>1.147</v>
      </c>
      <c r="J18" s="2">
        <v>1.152</v>
      </c>
      <c r="K18" s="2">
        <v>1.181</v>
      </c>
      <c r="L18" s="2">
        <v>1.172</v>
      </c>
      <c r="M18" s="2">
        <v>1.172</v>
      </c>
      <c r="N18" s="2">
        <v>1.188</v>
      </c>
      <c r="O18" s="24">
        <v>1.14</v>
      </c>
      <c r="P18" s="24">
        <v>1.16</v>
      </c>
      <c r="Q18" s="24">
        <v>1.15</v>
      </c>
      <c r="R18" s="24">
        <v>1.15</v>
      </c>
      <c r="S18" s="2">
        <v>1.14</v>
      </c>
      <c r="T18" s="2">
        <v>1.121</v>
      </c>
      <c r="U18" s="2">
        <v>1.109</v>
      </c>
      <c r="V18" s="2">
        <v>1.104</v>
      </c>
      <c r="W18" s="3">
        <f t="shared" si="0"/>
        <v>1.168</v>
      </c>
      <c r="X18" s="2"/>
      <c r="Y18" s="2">
        <v>1.163</v>
      </c>
      <c r="Z18" s="2">
        <v>1.156</v>
      </c>
      <c r="AA18" s="2">
        <v>1.181</v>
      </c>
      <c r="AB18" s="2">
        <v>1.16</v>
      </c>
      <c r="AC18" s="2">
        <v>1.147</v>
      </c>
      <c r="AD18" s="2">
        <v>1.162</v>
      </c>
      <c r="AE18" s="2">
        <v>1.148</v>
      </c>
      <c r="AF18" s="2"/>
      <c r="AG18" s="2">
        <v>1.196</v>
      </c>
      <c r="AH18" s="2">
        <v>1.157</v>
      </c>
      <c r="AI18" s="2">
        <v>1.176</v>
      </c>
      <c r="AJ18" s="2">
        <v>1.181</v>
      </c>
      <c r="AK18" s="24">
        <v>1.19</v>
      </c>
      <c r="AL18" s="24">
        <v>1.15</v>
      </c>
      <c r="AM18" s="24">
        <v>1.13</v>
      </c>
      <c r="AN18" s="24">
        <v>1.16</v>
      </c>
      <c r="AO18" s="2"/>
      <c r="AP18" s="2">
        <v>1.1494</v>
      </c>
      <c r="AQ18" s="2">
        <v>1.129</v>
      </c>
      <c r="AR18" s="2">
        <v>1.084</v>
      </c>
      <c r="AS18" s="3">
        <f t="shared" si="1"/>
        <v>1.165</v>
      </c>
    </row>
    <row r="19" spans="1:45" ht="12.75">
      <c r="A19" s="6">
        <v>144</v>
      </c>
      <c r="B19" s="6">
        <v>6</v>
      </c>
      <c r="C19" s="2">
        <v>1.292</v>
      </c>
      <c r="D19" s="2">
        <v>1.301</v>
      </c>
      <c r="E19" s="2">
        <v>1.298</v>
      </c>
      <c r="F19" s="2">
        <v>1.321</v>
      </c>
      <c r="G19" s="2">
        <v>1.311</v>
      </c>
      <c r="H19" s="2">
        <v>1.3</v>
      </c>
      <c r="I19" s="2">
        <v>1.295</v>
      </c>
      <c r="J19" s="2">
        <v>1.309</v>
      </c>
      <c r="K19" s="2">
        <v>1.322</v>
      </c>
      <c r="L19" s="2">
        <v>1.304</v>
      </c>
      <c r="M19" s="2">
        <v>1.303</v>
      </c>
      <c r="N19" s="2">
        <v>1.315</v>
      </c>
      <c r="O19" s="23">
        <v>1.29</v>
      </c>
      <c r="P19" s="23">
        <v>1.31</v>
      </c>
      <c r="Q19" s="23">
        <v>1.31</v>
      </c>
      <c r="R19" s="23">
        <v>1.31</v>
      </c>
      <c r="S19" s="2">
        <v>1.245</v>
      </c>
      <c r="T19" s="2">
        <v>1.247</v>
      </c>
      <c r="U19" s="2">
        <v>1.265</v>
      </c>
      <c r="V19" s="2">
        <v>1.271</v>
      </c>
      <c r="W19" s="3">
        <f t="shared" si="0"/>
        <v>1.303</v>
      </c>
      <c r="X19" s="2"/>
      <c r="Y19" s="2">
        <v>1.295</v>
      </c>
      <c r="Z19" s="2">
        <v>1.286</v>
      </c>
      <c r="AA19" s="2">
        <v>1.299</v>
      </c>
      <c r="AB19" s="2">
        <v>1.285</v>
      </c>
      <c r="AC19" s="2">
        <v>1.287</v>
      </c>
      <c r="AD19" s="2">
        <v>1.296</v>
      </c>
      <c r="AE19" s="2">
        <v>1.281</v>
      </c>
      <c r="AF19" s="2"/>
      <c r="AG19" s="2">
        <v>1.314</v>
      </c>
      <c r="AH19" s="2">
        <v>1.298</v>
      </c>
      <c r="AI19" s="2">
        <v>1.304</v>
      </c>
      <c r="AJ19" s="2">
        <v>1.308</v>
      </c>
      <c r="AK19" s="23">
        <v>1.32</v>
      </c>
      <c r="AL19" s="23">
        <v>1.29</v>
      </c>
      <c r="AM19" s="23">
        <v>1.29</v>
      </c>
      <c r="AN19" s="23">
        <v>1.3</v>
      </c>
      <c r="AO19" s="2"/>
      <c r="AP19" s="2">
        <v>1.285</v>
      </c>
      <c r="AQ19" s="2">
        <v>1.263</v>
      </c>
      <c r="AR19" s="2">
        <v>1.261</v>
      </c>
      <c r="AS19" s="3">
        <f t="shared" si="1"/>
        <v>1.29125</v>
      </c>
    </row>
    <row r="20" spans="1:45" ht="12.75">
      <c r="A20" s="6">
        <v>145</v>
      </c>
      <c r="B20" s="6">
        <v>7</v>
      </c>
      <c r="C20" s="2">
        <v>1.091</v>
      </c>
      <c r="D20" s="2">
        <v>1.11</v>
      </c>
      <c r="E20" s="2">
        <v>1.104</v>
      </c>
      <c r="F20" s="2">
        <v>1.159</v>
      </c>
      <c r="G20" s="2">
        <v>1.109</v>
      </c>
      <c r="H20" s="2">
        <v>1.098</v>
      </c>
      <c r="I20" s="2">
        <v>1.01</v>
      </c>
      <c r="J20" s="2">
        <v>1.101</v>
      </c>
      <c r="K20" s="2">
        <v>1.134</v>
      </c>
      <c r="L20" s="2">
        <v>1.1</v>
      </c>
      <c r="M20" s="2">
        <v>1.19</v>
      </c>
      <c r="N20" s="2">
        <v>1.13</v>
      </c>
      <c r="O20" s="23">
        <v>1.08</v>
      </c>
      <c r="P20" s="23">
        <v>1.11</v>
      </c>
      <c r="Q20" s="23">
        <v>1.08</v>
      </c>
      <c r="R20" s="23">
        <v>1.1</v>
      </c>
      <c r="S20" s="2">
        <v>0.925</v>
      </c>
      <c r="T20" s="2">
        <v>1.081</v>
      </c>
      <c r="U20" s="2">
        <v>1.084</v>
      </c>
      <c r="V20" s="2">
        <v>1.078</v>
      </c>
      <c r="W20" s="3">
        <f t="shared" si="0"/>
        <v>1.116</v>
      </c>
      <c r="X20" s="2"/>
      <c r="Y20" s="2">
        <v>1.117</v>
      </c>
      <c r="Z20" s="2">
        <v>1.107</v>
      </c>
      <c r="AA20" s="2">
        <v>1.128</v>
      </c>
      <c r="AB20" s="2">
        <v>1.114</v>
      </c>
      <c r="AC20" s="2">
        <v>1.099</v>
      </c>
      <c r="AD20" s="2">
        <v>1.118</v>
      </c>
      <c r="AE20" s="2">
        <v>1.102</v>
      </c>
      <c r="AF20" s="2"/>
      <c r="AG20" s="2">
        <v>1.146</v>
      </c>
      <c r="AH20" s="2">
        <v>1.104</v>
      </c>
      <c r="AI20" s="2">
        <v>1.126</v>
      </c>
      <c r="AJ20" s="2">
        <v>1.133</v>
      </c>
      <c r="AK20" s="23">
        <v>1.15</v>
      </c>
      <c r="AL20" s="23">
        <v>1.1</v>
      </c>
      <c r="AM20" s="23">
        <v>1.1</v>
      </c>
      <c r="AN20" s="23">
        <v>1.12</v>
      </c>
      <c r="AO20" s="2"/>
      <c r="AP20" s="2">
        <v>1.103</v>
      </c>
      <c r="AQ20" s="2">
        <v>1.081</v>
      </c>
      <c r="AR20" s="2">
        <v>1.078</v>
      </c>
      <c r="AS20" s="3">
        <f t="shared" si="1"/>
        <v>1.1165</v>
      </c>
    </row>
    <row r="21" spans="1:45" ht="12.75">
      <c r="A21" s="6">
        <v>168</v>
      </c>
      <c r="B21" s="6">
        <v>7</v>
      </c>
      <c r="C21" s="2">
        <v>1.225</v>
      </c>
      <c r="D21" s="2">
        <v>1.245</v>
      </c>
      <c r="E21" s="2">
        <v>1.237</v>
      </c>
      <c r="F21" s="2">
        <v>1.283</v>
      </c>
      <c r="G21" s="2">
        <v>1.255</v>
      </c>
      <c r="H21" s="2">
        <v>1.236</v>
      </c>
      <c r="I21" s="2">
        <v>1.23</v>
      </c>
      <c r="J21" s="2">
        <v>1.252</v>
      </c>
      <c r="K21" s="2">
        <v>1.29</v>
      </c>
      <c r="L21" s="2">
        <v>1.256</v>
      </c>
      <c r="M21" s="2">
        <v>1.252</v>
      </c>
      <c r="N21" s="2">
        <v>1.276</v>
      </c>
      <c r="O21" s="24">
        <v>1.23</v>
      </c>
      <c r="P21" s="24">
        <v>1.26</v>
      </c>
      <c r="Q21" s="24">
        <v>1.25</v>
      </c>
      <c r="R21" s="24">
        <v>1.26</v>
      </c>
      <c r="S21" s="2"/>
      <c r="T21" s="2"/>
      <c r="U21" s="2"/>
      <c r="V21" s="2"/>
      <c r="W21" s="3">
        <f t="shared" si="0"/>
        <v>1.2475</v>
      </c>
      <c r="X21" s="2"/>
      <c r="Y21" s="2">
        <v>1.24</v>
      </c>
      <c r="Z21" s="2">
        <v>1.22</v>
      </c>
      <c r="AA21" s="2">
        <v>1.245</v>
      </c>
      <c r="AB21" s="2">
        <v>1.218</v>
      </c>
      <c r="AC21" s="2">
        <v>1.212</v>
      </c>
      <c r="AD21" s="2">
        <v>1.233</v>
      </c>
      <c r="AE21" s="2">
        <v>1.207</v>
      </c>
      <c r="AF21" s="2"/>
      <c r="AG21" s="2">
        <v>1.279</v>
      </c>
      <c r="AH21" s="2">
        <v>1.247</v>
      </c>
      <c r="AI21" s="2">
        <v>1.261</v>
      </c>
      <c r="AJ21" s="2">
        <v>1.268</v>
      </c>
      <c r="AK21" s="24">
        <v>1.29</v>
      </c>
      <c r="AL21" s="24">
        <v>1.22</v>
      </c>
      <c r="AM21" s="24">
        <v>1.21</v>
      </c>
      <c r="AN21" s="24">
        <v>1.25</v>
      </c>
      <c r="AO21" s="2"/>
      <c r="AP21" s="2">
        <v>1.216</v>
      </c>
      <c r="AQ21" s="2">
        <v>1.176</v>
      </c>
      <c r="AR21" s="2">
        <v>1.173</v>
      </c>
      <c r="AS21" s="3">
        <f t="shared" si="1"/>
        <v>1.23075</v>
      </c>
    </row>
    <row r="22" spans="1:45" ht="12.75">
      <c r="A22" s="6">
        <v>169</v>
      </c>
      <c r="B22" s="6">
        <v>8</v>
      </c>
      <c r="C22" s="2">
        <v>1.026</v>
      </c>
      <c r="D22" s="2">
        <v>1.003</v>
      </c>
      <c r="E22" s="2">
        <v>1.01</v>
      </c>
      <c r="F22" s="2">
        <v>1.094</v>
      </c>
      <c r="G22" s="2"/>
      <c r="H22" s="2"/>
      <c r="I22" s="2"/>
      <c r="J22" s="2"/>
      <c r="K22" s="2">
        <v>1.082</v>
      </c>
      <c r="L22" s="2">
        <v>1.05</v>
      </c>
      <c r="M22" s="2">
        <v>1.053</v>
      </c>
      <c r="N22" s="2">
        <v>1.063</v>
      </c>
      <c r="O22" s="24">
        <v>1.06</v>
      </c>
      <c r="P22" s="24">
        <v>1.02</v>
      </c>
      <c r="Q22" s="24">
        <v>1.05</v>
      </c>
      <c r="R22" s="24">
        <v>1.06</v>
      </c>
      <c r="S22" s="2"/>
      <c r="T22" s="2"/>
      <c r="U22" s="2"/>
      <c r="V22" s="2"/>
      <c r="W22" s="3">
        <f t="shared" si="0"/>
        <v>1.03325</v>
      </c>
      <c r="X22" s="2"/>
      <c r="Y22" s="2">
        <v>1.037</v>
      </c>
      <c r="Z22" s="2">
        <v>1.014</v>
      </c>
      <c r="AA22" s="2">
        <v>1.052</v>
      </c>
      <c r="AB22" s="2">
        <v>1.051</v>
      </c>
      <c r="AC22" s="2"/>
      <c r="AD22" s="2"/>
      <c r="AE22" s="2"/>
      <c r="AF22" s="2"/>
      <c r="AG22" s="2">
        <v>1.118</v>
      </c>
      <c r="AH22" s="2">
        <v>1.032</v>
      </c>
      <c r="AI22" s="2">
        <v>1.063</v>
      </c>
      <c r="AJ22" s="2">
        <v>1.069</v>
      </c>
      <c r="AK22" s="24">
        <v>1.05</v>
      </c>
      <c r="AL22" s="24">
        <v>1.05</v>
      </c>
      <c r="AM22" s="24">
        <v>1.01</v>
      </c>
      <c r="AN22" s="24">
        <v>1.02</v>
      </c>
      <c r="AO22" s="2"/>
      <c r="AP22" s="2">
        <v>1.054</v>
      </c>
      <c r="AQ22" s="2">
        <v>1.034</v>
      </c>
      <c r="AR22" s="2">
        <v>1.033</v>
      </c>
      <c r="AS22" s="3">
        <f t="shared" si="1"/>
        <v>1.0385</v>
      </c>
    </row>
    <row r="23" spans="1:36" ht="12.75">
      <c r="A23" s="6"/>
      <c r="B23" s="6"/>
      <c r="K23" s="2">
        <v>1.244</v>
      </c>
      <c r="AI23" s="2">
        <v>1.204</v>
      </c>
      <c r="AJ23" s="2">
        <v>1.177</v>
      </c>
    </row>
    <row r="24" spans="11:36" ht="12.75">
      <c r="K24" s="2">
        <v>1.032</v>
      </c>
      <c r="AI24" s="2">
        <v>1.031</v>
      </c>
      <c r="AJ24" s="2">
        <v>1.06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t="s">
        <v>14</v>
      </c>
    </row>
    <row r="3" spans="2:4" ht="12.75">
      <c r="B3" t="s">
        <v>19</v>
      </c>
      <c r="C3" t="s">
        <v>3</v>
      </c>
      <c r="D3" t="s">
        <v>4</v>
      </c>
    </row>
    <row r="4" spans="3:4" ht="12.75">
      <c r="C4" t="s">
        <v>0</v>
      </c>
      <c r="D4" t="s">
        <v>0</v>
      </c>
    </row>
    <row r="6" spans="2:4" ht="12.75">
      <c r="B6" s="13">
        <v>11</v>
      </c>
      <c r="C6" s="12">
        <f>6+0.666666666666667</f>
        <v>6.666666666666667</v>
      </c>
      <c r="D6" s="12">
        <f>6+5/6</f>
        <v>6.833333333333333</v>
      </c>
    </row>
    <row r="7" spans="2:4" ht="12.75">
      <c r="B7" s="13">
        <v>12</v>
      </c>
      <c r="C7" s="12">
        <f>6+0.666666666666667</f>
        <v>6.666666666666667</v>
      </c>
      <c r="D7" s="12">
        <f>6+5/6</f>
        <v>6.833333333333333</v>
      </c>
    </row>
    <row r="8" spans="2:4" ht="12.75">
      <c r="B8" s="13">
        <v>13</v>
      </c>
      <c r="C8" s="12">
        <f>5+0.333333333333333</f>
        <v>5.333333333333333</v>
      </c>
      <c r="D8" s="12">
        <v>7</v>
      </c>
    </row>
    <row r="9" spans="2:4" ht="12.75">
      <c r="B9" s="13">
        <v>14</v>
      </c>
      <c r="C9" s="12">
        <f>6+0.666666666666667</f>
        <v>6.666666666666667</v>
      </c>
      <c r="D9" s="12">
        <f>6+0.666666666666667</f>
        <v>6.666666666666667</v>
      </c>
    </row>
    <row r="10" spans="2:4" ht="12.75">
      <c r="B10" s="13">
        <v>21</v>
      </c>
      <c r="C10" s="12">
        <v>6.425</v>
      </c>
      <c r="D10" s="12">
        <v>6.673</v>
      </c>
    </row>
    <row r="11" spans="2:4" ht="12.75">
      <c r="B11" s="13">
        <v>22</v>
      </c>
      <c r="C11" s="12">
        <v>6.156</v>
      </c>
      <c r="D11" s="12">
        <v>6.75</v>
      </c>
    </row>
    <row r="12" spans="2:4" ht="12.75">
      <c r="B12" s="13">
        <v>23</v>
      </c>
      <c r="C12" s="12">
        <v>6.425</v>
      </c>
      <c r="D12" s="12">
        <v>6.514</v>
      </c>
    </row>
    <row r="13" spans="2:4" ht="12.75">
      <c r="B13" s="13">
        <v>24</v>
      </c>
      <c r="C13" s="12">
        <v>6.384</v>
      </c>
      <c r="D13" s="12"/>
    </row>
    <row r="14" spans="2:4" ht="12.75">
      <c r="B14" s="13">
        <v>31</v>
      </c>
      <c r="C14" s="12">
        <v>6.412</v>
      </c>
      <c r="D14" s="12">
        <v>7.187</v>
      </c>
    </row>
    <row r="15" spans="2:4" ht="12.75">
      <c r="B15" s="13">
        <v>32</v>
      </c>
      <c r="C15" s="12">
        <v>7</v>
      </c>
      <c r="D15" s="12">
        <v>7.185</v>
      </c>
    </row>
    <row r="16" spans="2:4" ht="12.75">
      <c r="B16" s="13">
        <v>33</v>
      </c>
      <c r="C16" s="12">
        <v>7.003</v>
      </c>
      <c r="D16" s="12">
        <v>7.086</v>
      </c>
    </row>
    <row r="17" spans="2:4" ht="12.75">
      <c r="B17" s="13">
        <v>34</v>
      </c>
      <c r="C17" s="12">
        <v>7.027</v>
      </c>
      <c r="D17" s="12">
        <v>7.411</v>
      </c>
    </row>
    <row r="18" spans="2:4" ht="12.75">
      <c r="B18" s="13">
        <v>41</v>
      </c>
      <c r="C18" s="12">
        <v>6.25</v>
      </c>
      <c r="D18" s="12">
        <v>7.6</v>
      </c>
    </row>
    <row r="19" spans="2:4" ht="12.75">
      <c r="B19" s="13">
        <v>42</v>
      </c>
      <c r="C19" s="12">
        <v>7</v>
      </c>
      <c r="D19" s="12">
        <v>6.6</v>
      </c>
    </row>
    <row r="20" spans="2:4" ht="12.75">
      <c r="B20" s="13">
        <v>43</v>
      </c>
      <c r="C20" s="12">
        <v>6.6</v>
      </c>
      <c r="D20" s="12">
        <v>6.8</v>
      </c>
    </row>
    <row r="21" spans="2:4" ht="12.75">
      <c r="B21" s="13">
        <v>44</v>
      </c>
      <c r="C21" s="12">
        <v>6.4</v>
      </c>
      <c r="D21" s="12">
        <v>7</v>
      </c>
    </row>
    <row r="22" spans="2:4" ht="12.75">
      <c r="B22" s="13">
        <v>51</v>
      </c>
      <c r="C22" s="12">
        <v>5.833</v>
      </c>
      <c r="D22" s="12"/>
    </row>
    <row r="23" spans="2:4" ht="12.75">
      <c r="B23" s="13">
        <v>52</v>
      </c>
      <c r="C23" s="12">
        <v>6.166</v>
      </c>
      <c r="D23" s="12">
        <v>5.666</v>
      </c>
    </row>
    <row r="24" spans="2:4" ht="12.75">
      <c r="B24" s="13">
        <v>53</v>
      </c>
      <c r="C24" s="12">
        <v>6.166</v>
      </c>
      <c r="D24" s="12">
        <v>6.166</v>
      </c>
    </row>
    <row r="25" spans="2:4" ht="12.75">
      <c r="B25" s="13">
        <v>53</v>
      </c>
      <c r="C25" s="12">
        <v>6.166</v>
      </c>
      <c r="D25" s="12">
        <v>6.166</v>
      </c>
    </row>
    <row r="26" spans="2:4" ht="12.75">
      <c r="B26" s="12"/>
      <c r="C26" s="12"/>
      <c r="D26" s="12"/>
    </row>
    <row r="27" spans="2:4" ht="12.75">
      <c r="B27" s="12" t="s">
        <v>5</v>
      </c>
      <c r="C27" s="12">
        <f>AVERAGE(C6:C13)</f>
        <v>6.340416666666667</v>
      </c>
      <c r="D27" s="12">
        <f>AVERAGE(D6:D13)</f>
        <v>6.7529047619047615</v>
      </c>
    </row>
    <row r="28" spans="2:4" ht="12.75">
      <c r="B28" s="12" t="s">
        <v>6</v>
      </c>
      <c r="C28" s="12">
        <f>STDEV(C6:C9)</f>
        <v>0.666666666666662</v>
      </c>
      <c r="D28" s="12">
        <f>STDEV(D6:D9)</f>
        <v>0.13608276348797368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30" sqref="C30"/>
    </sheetView>
  </sheetViews>
  <sheetFormatPr defaultColWidth="9.140625" defaultRowHeight="12.75"/>
  <cols>
    <col min="1" max="1" width="28.00390625" style="0" customWidth="1"/>
  </cols>
  <sheetData>
    <row r="1" ht="12.75">
      <c r="A1" t="s">
        <v>63</v>
      </c>
    </row>
    <row r="2" ht="13.5" thickBot="1"/>
    <row r="3" spans="1:3" ht="12.75">
      <c r="A3" s="22"/>
      <c r="B3" s="22" t="s">
        <v>64</v>
      </c>
      <c r="C3" s="22" t="s">
        <v>65</v>
      </c>
    </row>
    <row r="4" spans="1:3" ht="12.75">
      <c r="A4" s="20" t="s">
        <v>66</v>
      </c>
      <c r="B4" s="20">
        <v>6.437316666666666</v>
      </c>
      <c r="C4" s="20">
        <v>6.785407407407407</v>
      </c>
    </row>
    <row r="5" spans="1:3" ht="12.75">
      <c r="A5" s="20" t="s">
        <v>67</v>
      </c>
      <c r="B5" s="20">
        <v>0.1794442862573078</v>
      </c>
      <c r="C5" s="20">
        <v>0.21879829484387034</v>
      </c>
    </row>
    <row r="6" spans="1:3" ht="12.75">
      <c r="A6" s="20" t="s">
        <v>68</v>
      </c>
      <c r="B6" s="20">
        <v>20</v>
      </c>
      <c r="C6" s="20">
        <v>18</v>
      </c>
    </row>
    <row r="7" spans="1:3" ht="12.75">
      <c r="A7" s="20" t="s">
        <v>69</v>
      </c>
      <c r="B7" s="20">
        <v>0.19802812364540678</v>
      </c>
      <c r="C7" s="20"/>
    </row>
    <row r="8" spans="1:3" ht="12.75">
      <c r="A8" s="20" t="s">
        <v>70</v>
      </c>
      <c r="B8" s="20">
        <v>0</v>
      </c>
      <c r="C8" s="20"/>
    </row>
    <row r="9" spans="1:3" ht="12.75">
      <c r="A9" s="20" t="s">
        <v>71</v>
      </c>
      <c r="B9" s="20">
        <v>36</v>
      </c>
      <c r="C9" s="20"/>
    </row>
    <row r="10" spans="1:3" ht="12.75">
      <c r="A10" s="20" t="s">
        <v>72</v>
      </c>
      <c r="B10" s="20">
        <v>-2.407623019436193</v>
      </c>
      <c r="C10" s="20"/>
    </row>
    <row r="11" spans="1:3" ht="12.75">
      <c r="A11" s="20" t="s">
        <v>73</v>
      </c>
      <c r="B11" s="20">
        <v>0.010653504371179184</v>
      </c>
      <c r="C11" s="20"/>
    </row>
    <row r="12" spans="1:3" ht="12.75">
      <c r="A12" s="20" t="s">
        <v>74</v>
      </c>
      <c r="B12" s="20">
        <v>1.6882972886378411</v>
      </c>
      <c r="C12" s="20"/>
    </row>
    <row r="13" spans="1:3" ht="12.75">
      <c r="A13" s="20" t="s">
        <v>75</v>
      </c>
      <c r="B13" s="20">
        <v>0.021307008742358368</v>
      </c>
      <c r="C13" s="20"/>
    </row>
    <row r="14" spans="1:3" ht="13.5" thickBot="1">
      <c r="A14" s="21" t="s">
        <v>76</v>
      </c>
      <c r="B14" s="21">
        <v>2.0280913304304704</v>
      </c>
      <c r="C14" s="2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8" sqref="E8"/>
    </sheetView>
  </sheetViews>
  <sheetFormatPr defaultColWidth="9.140625" defaultRowHeight="12.75"/>
  <sheetData>
    <row r="1" ht="12.75">
      <c r="A1" t="s">
        <v>13</v>
      </c>
    </row>
    <row r="3" spans="2:4" ht="12.75">
      <c r="B3" t="s">
        <v>19</v>
      </c>
      <c r="C3" t="s">
        <v>3</v>
      </c>
      <c r="D3" t="s">
        <v>4</v>
      </c>
    </row>
    <row r="4" spans="3:4" ht="12.75">
      <c r="C4" t="s">
        <v>0</v>
      </c>
      <c r="D4" t="s">
        <v>0</v>
      </c>
    </row>
    <row r="6" spans="2:4" ht="12.75">
      <c r="B6" s="14">
        <v>11</v>
      </c>
      <c r="C6" s="12">
        <f>7+0.666666666666667</f>
        <v>7.666666666666667</v>
      </c>
      <c r="D6" s="12">
        <f>7+5/6</f>
        <v>7.833333333333333</v>
      </c>
    </row>
    <row r="7" spans="2:4" ht="12.75">
      <c r="B7" s="14">
        <v>12</v>
      </c>
      <c r="C7" s="12">
        <f>7+0.666666666666667</f>
        <v>7.666666666666667</v>
      </c>
      <c r="D7" s="12">
        <f>7+5/6</f>
        <v>7.833333333333333</v>
      </c>
    </row>
    <row r="8" spans="2:4" ht="12.75">
      <c r="B8" s="14">
        <v>13</v>
      </c>
      <c r="C8" s="12">
        <f>7+0.666666666666667</f>
        <v>7.666666666666667</v>
      </c>
      <c r="D8" s="12">
        <f>7+0.666666666666667</f>
        <v>7.666666666666667</v>
      </c>
    </row>
    <row r="9" spans="2:4" ht="12.75">
      <c r="B9" s="14">
        <v>14</v>
      </c>
      <c r="C9" s="12">
        <f>7+0.166666666666667</f>
        <v>7.166666666666667</v>
      </c>
      <c r="D9" s="12">
        <f>7+5/6</f>
        <v>7.833333333333333</v>
      </c>
    </row>
    <row r="10" spans="2:4" ht="12.75">
      <c r="B10" s="14">
        <v>21</v>
      </c>
      <c r="C10" s="12">
        <v>7.365</v>
      </c>
      <c r="D10" s="12">
        <v>7.364</v>
      </c>
    </row>
    <row r="11" spans="2:4" ht="12.75">
      <c r="B11" s="14">
        <v>22</v>
      </c>
      <c r="C11" s="12">
        <v>7.06</v>
      </c>
      <c r="D11" s="12"/>
    </row>
    <row r="12" spans="2:4" ht="12.75">
      <c r="B12" s="14">
        <v>23</v>
      </c>
      <c r="C12" s="12">
        <v>7.42</v>
      </c>
      <c r="D12" s="12">
        <v>7.357</v>
      </c>
    </row>
    <row r="13" spans="2:4" ht="12.75">
      <c r="B13" s="14">
        <v>24</v>
      </c>
      <c r="C13" s="12">
        <v>7.302</v>
      </c>
      <c r="D13" s="12"/>
    </row>
    <row r="14" spans="2:4" ht="12.75">
      <c r="B14" s="14">
        <v>31</v>
      </c>
      <c r="C14" s="12">
        <v>8.401</v>
      </c>
      <c r="D14" s="12">
        <v>7.532</v>
      </c>
    </row>
    <row r="15" spans="2:4" ht="12.75">
      <c r="B15" s="14">
        <v>32</v>
      </c>
      <c r="C15" s="12">
        <v>7.852</v>
      </c>
      <c r="D15" s="12">
        <v>7.786</v>
      </c>
    </row>
    <row r="16" spans="2:4" ht="12.75">
      <c r="B16" s="14">
        <v>33</v>
      </c>
      <c r="C16" s="12">
        <v>7.812</v>
      </c>
      <c r="D16" s="12">
        <v>8.237</v>
      </c>
    </row>
    <row r="17" spans="2:4" ht="12.75">
      <c r="B17" s="14">
        <v>34</v>
      </c>
      <c r="C17" s="12">
        <v>7.763</v>
      </c>
      <c r="D17" s="12">
        <v>8.056</v>
      </c>
    </row>
    <row r="18" spans="2:4" ht="12.75">
      <c r="B18" s="14">
        <v>41</v>
      </c>
      <c r="C18" s="12">
        <v>7.5</v>
      </c>
      <c r="D18" s="12">
        <v>8</v>
      </c>
    </row>
    <row r="19" spans="2:4" ht="12.75">
      <c r="B19" s="14">
        <v>42</v>
      </c>
      <c r="C19" s="12">
        <v>8</v>
      </c>
      <c r="D19" s="12">
        <v>7.5</v>
      </c>
    </row>
    <row r="20" spans="2:4" ht="12.75">
      <c r="B20" s="14">
        <v>43</v>
      </c>
      <c r="C20" s="12">
        <v>7.67</v>
      </c>
      <c r="D20" s="12">
        <v>7.67</v>
      </c>
    </row>
    <row r="21" spans="2:4" ht="12.75">
      <c r="B21" s="14">
        <v>44</v>
      </c>
      <c r="C21" s="12">
        <v>7.5</v>
      </c>
      <c r="D21" s="12">
        <v>8</v>
      </c>
    </row>
    <row r="22" spans="2:4" ht="12.75">
      <c r="B22" s="14">
        <v>51</v>
      </c>
      <c r="C22" s="12">
        <v>6</v>
      </c>
      <c r="D22" s="12"/>
    </row>
    <row r="23" spans="2:4" ht="12.75">
      <c r="B23" s="14">
        <v>52</v>
      </c>
      <c r="C23" s="12">
        <v>6.333</v>
      </c>
      <c r="D23" s="12">
        <v>6.5</v>
      </c>
    </row>
    <row r="24" spans="2:4" ht="12.75">
      <c r="B24" s="14">
        <v>53</v>
      </c>
      <c r="C24" s="12">
        <v>6.166</v>
      </c>
      <c r="D24" s="12">
        <v>6.333</v>
      </c>
    </row>
    <row r="25" spans="2:4" ht="12.75">
      <c r="B25" s="14">
        <v>54</v>
      </c>
      <c r="C25" s="12">
        <v>6.333</v>
      </c>
      <c r="D25" s="12">
        <v>6.333</v>
      </c>
    </row>
    <row r="26" spans="3:4" ht="12.75">
      <c r="C26" s="12"/>
      <c r="D26" s="12"/>
    </row>
    <row r="27" spans="2:4" ht="12.75">
      <c r="B27" t="s">
        <v>5</v>
      </c>
      <c r="C27" s="12">
        <f>AVERAGE(C6:C9)</f>
        <v>7.541666666666667</v>
      </c>
      <c r="D27" s="12">
        <f>AVERAGE(D6:D9)</f>
        <v>7.791666666666666</v>
      </c>
    </row>
    <row r="28" spans="2:4" ht="12.75">
      <c r="B28" t="s">
        <v>6</v>
      </c>
      <c r="C28" s="12">
        <f>STDEV(C6:C9)</f>
        <v>0.250000000000019</v>
      </c>
      <c r="D28" s="12">
        <f>STDEV(D6:D9)</f>
        <v>0.08333333333340913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8" sqref="E8"/>
    </sheetView>
  </sheetViews>
  <sheetFormatPr defaultColWidth="9.140625" defaultRowHeight="12.75"/>
  <cols>
    <col min="1" max="1" width="25.7109375" style="0" customWidth="1"/>
  </cols>
  <sheetData>
    <row r="1" ht="12.75">
      <c r="A1" t="s">
        <v>63</v>
      </c>
    </row>
    <row r="2" ht="13.5" thickBot="1"/>
    <row r="3" spans="1:3" ht="12.75">
      <c r="A3" s="22"/>
      <c r="B3" s="22" t="s">
        <v>64</v>
      </c>
      <c r="C3" s="22" t="s">
        <v>65</v>
      </c>
    </row>
    <row r="4" spans="1:3" ht="12.75">
      <c r="A4" s="20" t="s">
        <v>66</v>
      </c>
      <c r="B4" s="20">
        <v>7.332183333333335</v>
      </c>
      <c r="C4" s="20">
        <v>7.5196862745098025</v>
      </c>
    </row>
    <row r="5" spans="1:3" ht="12.75">
      <c r="A5" s="20" t="s">
        <v>67</v>
      </c>
      <c r="B5" s="20">
        <v>0.42226719853798195</v>
      </c>
      <c r="C5" s="20">
        <v>0.34882942320263055</v>
      </c>
    </row>
    <row r="6" spans="1:3" ht="12.75">
      <c r="A6" s="20" t="s">
        <v>68</v>
      </c>
      <c r="B6" s="20">
        <v>20</v>
      </c>
      <c r="C6" s="20">
        <v>17</v>
      </c>
    </row>
    <row r="7" spans="1:3" ht="12.75">
      <c r="A7" s="20" t="s">
        <v>69</v>
      </c>
      <c r="B7" s="20">
        <v>0.3886956440989642</v>
      </c>
      <c r="C7" s="20"/>
    </row>
    <row r="8" spans="1:3" ht="12.75">
      <c r="A8" s="20" t="s">
        <v>70</v>
      </c>
      <c r="B8" s="20">
        <v>0</v>
      </c>
      <c r="C8" s="20"/>
    </row>
    <row r="9" spans="1:3" ht="12.75">
      <c r="A9" s="20" t="s">
        <v>71</v>
      </c>
      <c r="B9" s="20">
        <v>35</v>
      </c>
      <c r="C9" s="20"/>
    </row>
    <row r="10" spans="1:3" ht="12.75">
      <c r="A10" s="20" t="s">
        <v>72</v>
      </c>
      <c r="B10" s="20">
        <v>-0.9116787751537118</v>
      </c>
      <c r="C10" s="20"/>
    </row>
    <row r="11" spans="1:3" ht="12.75">
      <c r="A11" s="20" t="s">
        <v>73</v>
      </c>
      <c r="B11" s="20">
        <v>0.1840873538022889</v>
      </c>
      <c r="C11" s="20"/>
    </row>
    <row r="12" spans="1:3" ht="12.75">
      <c r="A12" s="20" t="s">
        <v>74</v>
      </c>
      <c r="B12" s="20">
        <v>1.6895728549570777</v>
      </c>
      <c r="C12" s="20"/>
    </row>
    <row r="13" spans="1:3" ht="12.75">
      <c r="A13" s="20" t="s">
        <v>75</v>
      </c>
      <c r="B13" s="20">
        <v>0.3681747076045778</v>
      </c>
      <c r="C13" s="20"/>
    </row>
    <row r="14" spans="1:3" ht="13.5" thickBot="1">
      <c r="A14" s="21" t="s">
        <v>76</v>
      </c>
      <c r="B14" s="21">
        <v>2.0301104086684063</v>
      </c>
      <c r="C14" s="2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30" sqref="D30"/>
    </sheetView>
  </sheetViews>
  <sheetFormatPr defaultColWidth="9.140625" defaultRowHeight="12.75"/>
  <sheetData>
    <row r="1" ht="12.75">
      <c r="A1" t="s">
        <v>11</v>
      </c>
    </row>
    <row r="3" spans="1:5" ht="12.75">
      <c r="A3" t="s">
        <v>19</v>
      </c>
      <c r="B3" t="s">
        <v>7</v>
      </c>
      <c r="C3" t="s">
        <v>9</v>
      </c>
      <c r="D3" t="s">
        <v>8</v>
      </c>
      <c r="E3" t="s">
        <v>10</v>
      </c>
    </row>
    <row r="4" spans="2:5" ht="12.75">
      <c r="B4" t="s">
        <v>12</v>
      </c>
      <c r="C4" t="s">
        <v>12</v>
      </c>
      <c r="D4" t="s">
        <v>12</v>
      </c>
      <c r="E4" t="s">
        <v>12</v>
      </c>
    </row>
    <row r="6" spans="1:5" ht="12.75" customHeight="1">
      <c r="A6" s="17" t="s">
        <v>21</v>
      </c>
      <c r="B6" s="18">
        <v>13.995</v>
      </c>
      <c r="C6" s="19">
        <v>50.267</v>
      </c>
      <c r="D6" s="19">
        <v>5.258</v>
      </c>
      <c r="E6" s="19">
        <v>1.321</v>
      </c>
    </row>
    <row r="7" spans="1:5" ht="12.75" customHeight="1">
      <c r="A7" s="17" t="s">
        <v>22</v>
      </c>
      <c r="B7" s="18">
        <v>13.995</v>
      </c>
      <c r="C7" s="19">
        <v>50.343</v>
      </c>
      <c r="D7" s="19">
        <v>5.283</v>
      </c>
      <c r="E7" s="19">
        <v>1.473</v>
      </c>
    </row>
    <row r="8" spans="1:5" ht="12.75" customHeight="1">
      <c r="A8" s="17" t="s">
        <v>23</v>
      </c>
      <c r="B8" s="18">
        <v>13.97</v>
      </c>
      <c r="C8" s="19">
        <v>50.343</v>
      </c>
      <c r="D8" s="19">
        <v>5.334</v>
      </c>
      <c r="E8" s="19">
        <v>1.27</v>
      </c>
    </row>
    <row r="9" spans="1:5" ht="12.75" customHeight="1">
      <c r="A9" s="17" t="s">
        <v>24</v>
      </c>
      <c r="B9" s="19">
        <v>14.021</v>
      </c>
      <c r="C9" s="19">
        <v>50.317</v>
      </c>
      <c r="D9" s="19">
        <v>5.41</v>
      </c>
      <c r="E9" s="19">
        <v>1.194</v>
      </c>
    </row>
    <row r="10" spans="1:5" ht="12.75">
      <c r="A10" s="15" t="s">
        <v>29</v>
      </c>
      <c r="B10" s="12">
        <v>13.9</v>
      </c>
      <c r="C10" s="12">
        <v>50.42</v>
      </c>
      <c r="D10" s="12">
        <v>5.44</v>
      </c>
      <c r="E10" s="12">
        <v>1.31</v>
      </c>
    </row>
    <row r="11" spans="1:5" ht="12.75">
      <c r="A11" s="15" t="s">
        <v>30</v>
      </c>
      <c r="B11" s="12">
        <v>14.1</v>
      </c>
      <c r="C11" s="12">
        <v>50.4</v>
      </c>
      <c r="D11" s="12">
        <v>5.26</v>
      </c>
      <c r="E11" s="12">
        <v>1.32</v>
      </c>
    </row>
    <row r="12" spans="1:5" ht="12.75">
      <c r="A12" s="15" t="s">
        <v>31</v>
      </c>
      <c r="B12" s="12">
        <v>13.9</v>
      </c>
      <c r="C12" s="12">
        <v>50.47</v>
      </c>
      <c r="D12" s="12">
        <v>5.21</v>
      </c>
      <c r="E12" s="12">
        <v>1.38</v>
      </c>
    </row>
    <row r="13" spans="1:5" ht="12.75">
      <c r="A13" s="15" t="s">
        <v>32</v>
      </c>
      <c r="B13" s="12">
        <v>14</v>
      </c>
      <c r="C13" s="12">
        <v>50.21</v>
      </c>
      <c r="D13" s="12">
        <v>5.41</v>
      </c>
      <c r="E13" s="12">
        <v>1.4</v>
      </c>
    </row>
    <row r="14" spans="1:5" ht="12.75">
      <c r="A14" s="15" t="s">
        <v>41</v>
      </c>
      <c r="B14" s="12">
        <v>13.97</v>
      </c>
      <c r="C14" s="12">
        <v>48.99</v>
      </c>
      <c r="D14" s="12">
        <v>5.283</v>
      </c>
      <c r="E14" s="12">
        <v>1.245</v>
      </c>
    </row>
    <row r="15" spans="1:5" ht="12.75">
      <c r="A15" s="15" t="s">
        <v>42</v>
      </c>
      <c r="B15" s="12">
        <v>13.97</v>
      </c>
      <c r="C15" s="12">
        <v>48.82</v>
      </c>
      <c r="D15" s="12">
        <v>5.207</v>
      </c>
      <c r="E15" s="12">
        <v>1.499</v>
      </c>
    </row>
    <row r="16" spans="1:5" ht="12.75">
      <c r="A16" s="15" t="s">
        <v>43</v>
      </c>
      <c r="B16" s="12">
        <v>13.97</v>
      </c>
      <c r="C16" s="12">
        <v>49.02</v>
      </c>
      <c r="D16" s="12">
        <v>5.207</v>
      </c>
      <c r="E16" s="12">
        <v>1.245</v>
      </c>
    </row>
    <row r="17" spans="1:5" ht="12.75">
      <c r="A17" s="15" t="s">
        <v>44</v>
      </c>
      <c r="B17" s="12">
        <v>13.97</v>
      </c>
      <c r="C17" s="12">
        <v>48.92</v>
      </c>
      <c r="D17" s="12">
        <v>5.232</v>
      </c>
      <c r="E17" s="12">
        <v>1.219</v>
      </c>
    </row>
    <row r="18" spans="1:5" ht="12.75">
      <c r="A18" s="16" t="s">
        <v>45</v>
      </c>
      <c r="B18" s="12">
        <v>14</v>
      </c>
      <c r="C18" s="12">
        <v>50</v>
      </c>
      <c r="D18" s="12"/>
      <c r="E18" s="12">
        <v>1.3</v>
      </c>
    </row>
    <row r="19" spans="1:5" ht="12.75">
      <c r="A19" s="16" t="s">
        <v>46</v>
      </c>
      <c r="B19" s="12">
        <v>14</v>
      </c>
      <c r="C19" s="12">
        <v>50.3</v>
      </c>
      <c r="D19" s="12"/>
      <c r="E19" s="12">
        <v>1.8</v>
      </c>
    </row>
    <row r="20" spans="1:5" ht="12.75">
      <c r="A20" s="16" t="s">
        <v>47</v>
      </c>
      <c r="B20" s="12">
        <v>14</v>
      </c>
      <c r="C20" s="12">
        <v>50.3</v>
      </c>
      <c r="D20" s="12"/>
      <c r="E20" s="12">
        <v>1.5</v>
      </c>
    </row>
    <row r="21" spans="1:5" ht="12.75">
      <c r="A21" s="16" t="s">
        <v>48</v>
      </c>
      <c r="B21" s="12">
        <v>14</v>
      </c>
      <c r="C21" s="12">
        <v>50.3</v>
      </c>
      <c r="D21" s="12"/>
      <c r="E21" s="12">
        <v>1.5</v>
      </c>
    </row>
    <row r="22" spans="1:5" ht="12.75">
      <c r="A22" s="15" t="s">
        <v>53</v>
      </c>
      <c r="B22" s="12">
        <v>14.07</v>
      </c>
      <c r="C22" s="12">
        <v>50.22</v>
      </c>
      <c r="D22" s="12"/>
      <c r="E22" s="12">
        <v>1.194</v>
      </c>
    </row>
    <row r="23" spans="1:5" ht="12.75">
      <c r="A23" s="15" t="s">
        <v>54</v>
      </c>
      <c r="B23" s="12">
        <v>13.94</v>
      </c>
      <c r="C23" s="12">
        <v>50.19</v>
      </c>
      <c r="D23" s="12"/>
      <c r="E23" s="12">
        <v>1.473</v>
      </c>
    </row>
    <row r="24" spans="1:5" ht="12.75">
      <c r="A24" s="15" t="s">
        <v>55</v>
      </c>
      <c r="B24" s="12">
        <v>13.99</v>
      </c>
      <c r="C24" s="12">
        <v>50.42</v>
      </c>
      <c r="D24" s="12"/>
      <c r="E24" s="12">
        <v>1.397</v>
      </c>
    </row>
    <row r="25" spans="1:5" ht="12.75">
      <c r="A25" s="15" t="s">
        <v>56</v>
      </c>
      <c r="B25" s="12">
        <v>14.05</v>
      </c>
      <c r="C25" s="12">
        <v>50.29</v>
      </c>
      <c r="D25" s="12"/>
      <c r="E25" s="12">
        <v>1.6</v>
      </c>
    </row>
    <row r="26" spans="1:6" ht="15.75">
      <c r="A26" s="15"/>
      <c r="B26" s="12"/>
      <c r="C26" s="12"/>
      <c r="D26" s="12"/>
      <c r="E26" s="12"/>
      <c r="F26" s="4"/>
    </row>
    <row r="27" spans="1:6" ht="15.75">
      <c r="A27" s="15" t="s">
        <v>1</v>
      </c>
      <c r="B27" s="12">
        <f>AVERAGE(B6:B25)</f>
        <v>13.990549999999999</v>
      </c>
      <c r="C27" s="12">
        <f>AVERAGE(C6:C25)</f>
        <v>50.026999999999994</v>
      </c>
      <c r="D27" s="12">
        <f>AVERAGE(D6:D25)</f>
        <v>5.2945</v>
      </c>
      <c r="E27" s="12">
        <f>AVERAGE(E6:E25)</f>
        <v>1.382</v>
      </c>
      <c r="F27" s="4"/>
    </row>
    <row r="28" spans="1:6" ht="15.75">
      <c r="A28" s="15" t="s">
        <v>62</v>
      </c>
      <c r="B28" s="12">
        <f>STDEV(B6:B25)</f>
        <v>0.04828912376254482</v>
      </c>
      <c r="C28" s="12">
        <f>STDEV(C6:C25)</f>
        <v>0.5688490688736149</v>
      </c>
      <c r="D28" s="12">
        <f>STDEV(D6:D25)</f>
        <v>0.08450766506382315</v>
      </c>
      <c r="E28" s="12">
        <f>STDEV(E6:E25)</f>
        <v>0.15350501449035706</v>
      </c>
      <c r="F28" s="4"/>
    </row>
    <row r="29" spans="1:6" ht="15.75">
      <c r="A29" s="15"/>
      <c r="B29" s="12"/>
      <c r="C29" s="12"/>
      <c r="D29" s="12"/>
      <c r="E29" s="12"/>
      <c r="F29" s="4"/>
    </row>
    <row r="30" spans="1:6" ht="12.75" customHeight="1">
      <c r="A30" s="15" t="s">
        <v>25</v>
      </c>
      <c r="B30" s="12">
        <v>14.021</v>
      </c>
      <c r="C30" s="12">
        <v>50.495</v>
      </c>
      <c r="D30" s="12">
        <v>5.766</v>
      </c>
      <c r="E30" s="12">
        <v>1.473</v>
      </c>
      <c r="F30" s="5"/>
    </row>
    <row r="31" spans="1:5" ht="12.75" customHeight="1">
      <c r="A31" s="15" t="s">
        <v>26</v>
      </c>
      <c r="B31" s="12">
        <v>14.097</v>
      </c>
      <c r="C31" s="12">
        <v>50.343</v>
      </c>
      <c r="D31" s="12">
        <v>5.537</v>
      </c>
      <c r="E31" s="12">
        <v>1.499</v>
      </c>
    </row>
    <row r="32" spans="1:5" ht="12.75" customHeight="1">
      <c r="A32" s="15" t="s">
        <v>27</v>
      </c>
      <c r="B32" s="12">
        <v>13.995</v>
      </c>
      <c r="C32" s="12">
        <v>50.317</v>
      </c>
      <c r="D32" s="12">
        <v>5.461</v>
      </c>
      <c r="E32" s="12">
        <v>1.27</v>
      </c>
    </row>
    <row r="33" spans="1:7" ht="12.75" customHeight="1">
      <c r="A33" s="15" t="s">
        <v>28</v>
      </c>
      <c r="B33" s="12">
        <v>14.021</v>
      </c>
      <c r="C33" s="12">
        <v>50.266</v>
      </c>
      <c r="D33" s="12">
        <v>5.41</v>
      </c>
      <c r="E33" s="12">
        <v>1.295</v>
      </c>
      <c r="G33" s="4"/>
    </row>
    <row r="34" spans="1:5" ht="12.75" customHeight="1">
      <c r="A34" s="15" t="s">
        <v>33</v>
      </c>
      <c r="B34" s="12">
        <v>14</v>
      </c>
      <c r="C34" s="12">
        <v>50.4</v>
      </c>
      <c r="D34" s="12">
        <v>5.31</v>
      </c>
      <c r="E34" s="12">
        <v>1.6</v>
      </c>
    </row>
    <row r="35" spans="1:5" ht="12.75">
      <c r="A35" s="15" t="s">
        <v>34</v>
      </c>
      <c r="B35" s="12">
        <v>14.1</v>
      </c>
      <c r="C35" s="12">
        <v>50.37</v>
      </c>
      <c r="D35" s="12">
        <v>5.26</v>
      </c>
      <c r="E35" s="12">
        <v>1.45</v>
      </c>
    </row>
    <row r="36" spans="1:5" ht="12.75">
      <c r="A36" s="15" t="s">
        <v>35</v>
      </c>
      <c r="B36" s="12">
        <v>14.1</v>
      </c>
      <c r="C36" s="12">
        <v>50.35</v>
      </c>
      <c r="D36" s="12">
        <v>5.26</v>
      </c>
      <c r="E36" s="12">
        <v>1.51</v>
      </c>
    </row>
    <row r="37" spans="1:5" ht="12.75">
      <c r="A37" s="15" t="s">
        <v>36</v>
      </c>
      <c r="B37" s="12">
        <v>14</v>
      </c>
      <c r="C37" s="12">
        <v>50.37</v>
      </c>
      <c r="D37" s="12">
        <v>5.31</v>
      </c>
      <c r="E37" s="12">
        <v>1.53</v>
      </c>
    </row>
    <row r="38" spans="1:5" ht="12.75">
      <c r="A38" s="15" t="s">
        <v>37</v>
      </c>
      <c r="B38" s="12">
        <v>13.97</v>
      </c>
      <c r="C38" s="12">
        <v>48.89</v>
      </c>
      <c r="D38" s="12">
        <v>5.258</v>
      </c>
      <c r="E38" s="12">
        <v>1.422</v>
      </c>
    </row>
    <row r="39" spans="1:5" ht="12.75">
      <c r="A39" s="15" t="s">
        <v>38</v>
      </c>
      <c r="B39" s="12">
        <v>13.99</v>
      </c>
      <c r="C39" s="12">
        <v>48.84</v>
      </c>
      <c r="D39" s="12">
        <v>5.283</v>
      </c>
      <c r="E39" s="12">
        <v>1.6000001</v>
      </c>
    </row>
    <row r="40" spans="1:5" ht="12.75">
      <c r="A40" s="15" t="s">
        <v>39</v>
      </c>
      <c r="B40" s="12">
        <v>14.02</v>
      </c>
      <c r="C40" s="12">
        <v>48.87</v>
      </c>
      <c r="D40" s="12">
        <v>5.258</v>
      </c>
      <c r="E40" s="12">
        <v>1.448</v>
      </c>
    </row>
    <row r="41" spans="1:5" ht="12.75">
      <c r="A41" s="15" t="s">
        <v>40</v>
      </c>
      <c r="B41" s="12">
        <v>14.02</v>
      </c>
      <c r="C41" s="12">
        <v>49.02</v>
      </c>
      <c r="D41" s="12">
        <v>5.258</v>
      </c>
      <c r="E41" s="12">
        <v>1.448</v>
      </c>
    </row>
    <row r="42" spans="1:5" ht="12.75">
      <c r="A42" s="16" t="s">
        <v>49</v>
      </c>
      <c r="B42" s="12">
        <v>14</v>
      </c>
      <c r="C42" s="12">
        <v>50.3</v>
      </c>
      <c r="D42" s="12"/>
      <c r="E42" s="12">
        <v>1.5</v>
      </c>
    </row>
    <row r="43" spans="1:5" ht="12.75">
      <c r="A43" s="16" t="s">
        <v>50</v>
      </c>
      <c r="B43" s="12">
        <v>14</v>
      </c>
      <c r="C43" s="12">
        <v>50.3</v>
      </c>
      <c r="D43" s="12"/>
      <c r="E43" s="12">
        <v>1.8</v>
      </c>
    </row>
    <row r="44" spans="1:5" ht="12.75">
      <c r="A44" s="16" t="s">
        <v>51</v>
      </c>
      <c r="B44" s="12">
        <v>14</v>
      </c>
      <c r="C44" s="12">
        <v>50.3</v>
      </c>
      <c r="D44" s="12"/>
      <c r="E44" s="12">
        <v>1.8</v>
      </c>
    </row>
    <row r="45" spans="1:5" ht="12.75">
      <c r="A45" s="16" t="s">
        <v>52</v>
      </c>
      <c r="B45" s="12">
        <v>14.2</v>
      </c>
      <c r="C45" s="12">
        <v>50.3</v>
      </c>
      <c r="D45" s="12"/>
      <c r="E45" s="12">
        <v>1.8</v>
      </c>
    </row>
    <row r="46" spans="1:5" ht="12.75">
      <c r="A46" s="15" t="s">
        <v>57</v>
      </c>
      <c r="B46" s="12">
        <v>12.7</v>
      </c>
      <c r="C46" s="12">
        <v>50.42</v>
      </c>
      <c r="D46" s="12"/>
      <c r="E46" s="12">
        <v>2.108</v>
      </c>
    </row>
    <row r="47" spans="1:5" ht="12.75">
      <c r="A47" s="15" t="s">
        <v>58</v>
      </c>
      <c r="B47" s="12">
        <v>12.19</v>
      </c>
      <c r="C47" s="12">
        <v>50.37</v>
      </c>
      <c r="D47" s="12"/>
      <c r="E47" s="12">
        <v>1.626</v>
      </c>
    </row>
    <row r="48" spans="1:5" ht="12.75">
      <c r="A48" s="15" t="s">
        <v>59</v>
      </c>
      <c r="B48" s="12">
        <v>13.99</v>
      </c>
      <c r="C48" s="12">
        <v>50.42</v>
      </c>
      <c r="D48" s="12"/>
      <c r="E48" s="12">
        <v>2.032</v>
      </c>
    </row>
    <row r="49" spans="1:5" ht="12.75">
      <c r="A49" s="15" t="s">
        <v>60</v>
      </c>
      <c r="B49" s="12">
        <v>13.99</v>
      </c>
      <c r="C49" s="12">
        <v>50.32</v>
      </c>
      <c r="D49" s="12"/>
      <c r="E49" s="12">
        <v>1.626</v>
      </c>
    </row>
    <row r="50" spans="2:7" ht="15.75">
      <c r="B50" s="12"/>
      <c r="C50" s="12"/>
      <c r="D50" s="12"/>
      <c r="E50" s="12"/>
      <c r="G50" s="4"/>
    </row>
    <row r="51" spans="1:7" ht="15.75">
      <c r="A51" t="s">
        <v>2</v>
      </c>
      <c r="B51" s="12">
        <f>AVERAGE(B30:B49)</f>
        <v>13.8702</v>
      </c>
      <c r="C51" s="12">
        <f>AVERAGE(C30:C49)</f>
        <v>50.06304999999999</v>
      </c>
      <c r="D51" s="12">
        <f>AVERAGE(D30:D49)</f>
        <v>5.364250000000001</v>
      </c>
      <c r="E51" s="12">
        <f>AVERAGE(E30:E49)</f>
        <v>1.5918500050000002</v>
      </c>
      <c r="G51" s="4"/>
    </row>
    <row r="52" spans="1:7" ht="15.75">
      <c r="A52" s="15" t="s">
        <v>61</v>
      </c>
      <c r="G52" s="4"/>
    </row>
    <row r="53" spans="6:7" ht="15.75">
      <c r="F53" s="4"/>
      <c r="G53" s="4"/>
    </row>
    <row r="54" spans="6:7" ht="15.75">
      <c r="F54" s="4"/>
      <c r="G54" s="4"/>
    </row>
    <row r="55" spans="6:7" ht="15.75">
      <c r="F55" s="4"/>
      <c r="G55" s="4"/>
    </row>
    <row r="56" spans="6:7" ht="15.75">
      <c r="F56" s="5"/>
      <c r="G56" s="4"/>
    </row>
    <row r="57" ht="15.75">
      <c r="G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School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S. Tritt</dc:creator>
  <cp:keywords/>
  <dc:description/>
  <cp:lastModifiedBy>Charles S. Tritt</cp:lastModifiedBy>
  <dcterms:created xsi:type="dcterms:W3CDTF">2001-01-24T16:07:19Z</dcterms:created>
  <dcterms:modified xsi:type="dcterms:W3CDTF">2001-02-05T16:24:03Z</dcterms:modified>
  <cp:category/>
  <cp:version/>
  <cp:contentType/>
  <cp:contentStatus/>
</cp:coreProperties>
</file>