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485" yWindow="-210" windowWidth="9855" windowHeight="9630"/>
  </bookViews>
  <sheets>
    <sheet name="Calculations" sheetId="1" r:id="rId1"/>
  </sheets>
  <definedNames>
    <definedName name="_xlnm.Print_Area" localSheetId="0">Calculations!$A$1:$C$49</definedName>
    <definedName name="solver_adj" localSheetId="0" hidden="1">Calculations!$B$9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Calculations!$B$24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B39" i="1"/>
  <c r="B36" s="1"/>
  <c r="B31"/>
  <c r="B28"/>
  <c r="B32" s="1"/>
  <c r="B22" s="1"/>
  <c r="B21"/>
  <c r="B40" l="1"/>
  <c r="B23" s="1"/>
  <c r="B20"/>
  <c r="B24" l="1"/>
</calcChain>
</file>

<file path=xl/sharedStrings.xml><?xml version="1.0" encoding="utf-8"?>
<sst xmlns="http://schemas.openxmlformats.org/spreadsheetml/2006/main" count="61" uniqueCount="55">
  <si>
    <t>alpha =</t>
  </si>
  <si>
    <t>(kg*m/s^2)/N</t>
  </si>
  <si>
    <t>u_b_bag =</t>
  </si>
  <si>
    <t>u_b_tube =</t>
  </si>
  <si>
    <t>delta z =</t>
  </si>
  <si>
    <t>g_c =</t>
  </si>
  <si>
    <t>g =</t>
  </si>
  <si>
    <t>vdot =</t>
  </si>
  <si>
    <t>m</t>
  </si>
  <si>
    <t>rho =</t>
  </si>
  <si>
    <t>g/cc</t>
  </si>
  <si>
    <t>N_Re =</t>
  </si>
  <si>
    <t>dimensionless (assumes laminar)</t>
  </si>
  <si>
    <t>u_b_needle =</t>
  </si>
  <si>
    <t>L_tube =</t>
  </si>
  <si>
    <t>D_tube =</t>
  </si>
  <si>
    <t>L_needle =</t>
  </si>
  <si>
    <t>D_needle =</t>
  </si>
  <si>
    <t>cm</t>
  </si>
  <si>
    <t>mu =</t>
  </si>
  <si>
    <t>cp</t>
  </si>
  <si>
    <t>A_cs =</t>
  </si>
  <si>
    <t>mm/m</t>
  </si>
  <si>
    <t>ml/m^3</t>
  </si>
  <si>
    <t>cp/(Pa*s)</t>
  </si>
  <si>
    <t>cm/m</t>
  </si>
  <si>
    <t>s/min</t>
  </si>
  <si>
    <t>(Kg/m^3)/(g/cc)</t>
  </si>
  <si>
    <t xml:space="preserve"> </t>
  </si>
  <si>
    <t>cm/s (vdot/A_cs)</t>
  </si>
  <si>
    <t>m^2 (pi*D^2/4)</t>
  </si>
  <si>
    <t>Unit Conversion Factors --</t>
  </si>
  <si>
    <t>Mechanical Energy Balance --</t>
  </si>
  <si>
    <t>delta u_b term =</t>
  </si>
  <si>
    <t>delta z term =</t>
  </si>
  <si>
    <t>Total =</t>
  </si>
  <si>
    <t>J/kg (alpha*delta u_b^2/(2*g_c))</t>
  </si>
  <si>
    <t>J/kg (g*delta z/g_c)</t>
  </si>
  <si>
    <t>MEB Biomedical Problem Example</t>
  </si>
  <si>
    <t>Overall Quantities --</t>
  </si>
  <si>
    <t>Tubing Quantities --</t>
  </si>
  <si>
    <t>Needle Quantities --</t>
  </si>
  <si>
    <t>ml/min (initially unknown, to be determined)</t>
  </si>
  <si>
    <t>w_loss_tube =</t>
  </si>
  <si>
    <t>w_loss_needle =</t>
  </si>
  <si>
    <t>mm (1/4" ID)</t>
  </si>
  <si>
    <t>cm (1 1/2")</t>
  </si>
  <si>
    <t>J/kg (should be zero, use Tools | Solver)</t>
  </si>
  <si>
    <t>mm</t>
  </si>
  <si>
    <t>J/kg (f*L*u^2/(2*g_c*D), assuming laminar flow so f = 64/N_Re)</t>
  </si>
  <si>
    <t>Created by: Dr. C. S. Tritt</t>
  </si>
  <si>
    <t>Revised by: Dr. J. A. LaMack</t>
  </si>
  <si>
    <t>Last revised 12/17/08 (v. 2.0)</t>
  </si>
  <si>
    <t>dimensionless (D*u_b*rho/mu); should be &lt; 2300</t>
  </si>
  <si>
    <t>m/s^2 (change for use on other planets)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</si>
</sst>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">
    <font>
      <sz val="12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1" fontId="1" fillId="0" borderId="0" xfId="0" applyNumberFormat="1" applyFont="1"/>
    <xf numFmtId="2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view="pageBreakPreview" zoomScaleNormal="100" workbookViewId="0">
      <selection activeCell="C12" sqref="C12"/>
    </sheetView>
  </sheetViews>
  <sheetFormatPr defaultRowHeight="12.75"/>
  <cols>
    <col min="1" max="1" width="12.77734375" style="1" customWidth="1"/>
    <col min="2" max="2" width="8.6640625" style="1" customWidth="1"/>
    <col min="3" max="3" width="42.21875" style="1" customWidth="1"/>
    <col min="4" max="16384" width="8.88671875" style="1"/>
  </cols>
  <sheetData>
    <row r="1" spans="1:3" ht="12" customHeight="1">
      <c r="A1" s="1" t="s">
        <v>38</v>
      </c>
    </row>
    <row r="2" spans="1:3" ht="12" customHeight="1"/>
    <row r="3" spans="1:3" ht="12" customHeight="1">
      <c r="A3" s="1" t="s">
        <v>50</v>
      </c>
    </row>
    <row r="4" spans="1:3" ht="12" customHeight="1">
      <c r="A4" s="1" t="s">
        <v>51</v>
      </c>
    </row>
    <row r="5" spans="1:3" ht="12" customHeight="1">
      <c r="A5" s="1" t="s">
        <v>52</v>
      </c>
    </row>
    <row r="6" spans="1:3" ht="12" customHeight="1"/>
    <row r="7" spans="1:3" ht="12" customHeight="1">
      <c r="A7" s="1" t="s">
        <v>39</v>
      </c>
    </row>
    <row r="8" spans="1:3" ht="12" customHeight="1"/>
    <row r="9" spans="1:3" ht="12" customHeight="1">
      <c r="A9" s="1" t="s">
        <v>7</v>
      </c>
      <c r="B9" s="3">
        <v>79.769701039730052</v>
      </c>
      <c r="C9" s="1" t="s">
        <v>42</v>
      </c>
    </row>
    <row r="10" spans="1:3" ht="12" customHeight="1">
      <c r="A10" s="1" t="s">
        <v>2</v>
      </c>
      <c r="B10" s="3">
        <v>0</v>
      </c>
      <c r="C10" s="1" t="s">
        <v>28</v>
      </c>
    </row>
    <row r="11" spans="1:3" ht="12" customHeight="1">
      <c r="A11" s="1" t="s">
        <v>0</v>
      </c>
      <c r="B11" s="3">
        <v>2</v>
      </c>
      <c r="C11" s="1" t="s">
        <v>12</v>
      </c>
    </row>
    <row r="12" spans="1:3" ht="12" customHeight="1">
      <c r="A12" s="1" t="s">
        <v>6</v>
      </c>
      <c r="B12" s="1">
        <v>9.8000000000000007</v>
      </c>
      <c r="C12" s="1" t="s">
        <v>54</v>
      </c>
    </row>
    <row r="13" spans="1:3" ht="12" customHeight="1">
      <c r="A13" s="1" t="s">
        <v>5</v>
      </c>
      <c r="B13" s="3">
        <v>1</v>
      </c>
      <c r="C13" s="1" t="s">
        <v>1</v>
      </c>
    </row>
    <row r="14" spans="1:3" ht="12" customHeight="1">
      <c r="A14" s="1" t="s">
        <v>4</v>
      </c>
      <c r="B14" s="3">
        <v>-0.7</v>
      </c>
      <c r="C14" s="1" t="s">
        <v>8</v>
      </c>
    </row>
    <row r="15" spans="1:3" ht="12" customHeight="1">
      <c r="A15" s="1" t="s">
        <v>9</v>
      </c>
      <c r="B15" s="1">
        <v>1.05</v>
      </c>
      <c r="C15" s="1" t="s">
        <v>10</v>
      </c>
    </row>
    <row r="16" spans="1:3" ht="12" customHeight="1">
      <c r="A16" s="1" t="s">
        <v>19</v>
      </c>
      <c r="B16" s="3">
        <v>2</v>
      </c>
      <c r="C16" s="1" t="s">
        <v>20</v>
      </c>
    </row>
    <row r="17" spans="1:3" ht="12" customHeight="1">
      <c r="B17" s="3"/>
    </row>
    <row r="18" spans="1:3" ht="12" customHeight="1">
      <c r="A18" s="1" t="s">
        <v>32</v>
      </c>
      <c r="B18" s="3"/>
    </row>
    <row r="19" spans="1:3" ht="12" customHeight="1">
      <c r="B19" s="3"/>
    </row>
    <row r="20" spans="1:3" ht="12" customHeight="1">
      <c r="A20" s="1" t="s">
        <v>33</v>
      </c>
      <c r="B20" s="5">
        <f>B11*((B36-B10)/$B$44)^2/(2*B13)</f>
        <v>2.8654554801116094</v>
      </c>
      <c r="C20" s="1" t="s">
        <v>36</v>
      </c>
    </row>
    <row r="21" spans="1:3" ht="12" customHeight="1">
      <c r="A21" s="1" t="s">
        <v>34</v>
      </c>
      <c r="B21" s="5">
        <f>B12*B14/B13</f>
        <v>-6.86</v>
      </c>
      <c r="C21" s="1" t="s">
        <v>37</v>
      </c>
    </row>
    <row r="22" spans="1:3" ht="12" customHeight="1">
      <c r="A22" s="1" t="s">
        <v>43</v>
      </c>
      <c r="B22" s="5">
        <f>(64/B32)*(B29/B44)*(B28/B44)^2/(2*B13*B30/B45)</f>
        <v>6.3458909740235686E-2</v>
      </c>
      <c r="C22" s="1" t="s">
        <v>49</v>
      </c>
    </row>
    <row r="23" spans="1:3" ht="12" customHeight="1">
      <c r="A23" s="1" t="s">
        <v>44</v>
      </c>
      <c r="B23" s="5">
        <f>(64/B40)*(B37/B44)*(B36/B44)^2/(2*B13*B38/B45)</f>
        <v>3.9310854415563323</v>
      </c>
      <c r="C23" s="1" t="s">
        <v>49</v>
      </c>
    </row>
    <row r="24" spans="1:3" ht="12" customHeight="1">
      <c r="A24" s="1" t="s">
        <v>35</v>
      </c>
      <c r="B24" s="5">
        <f>B20+B21+B22+B23</f>
        <v>-1.6859182272455087E-7</v>
      </c>
      <c r="C24" s="1" t="s">
        <v>47</v>
      </c>
    </row>
    <row r="25" spans="1:3" ht="12" customHeight="1"/>
    <row r="26" spans="1:3" ht="12" customHeight="1">
      <c r="A26" s="1" t="s">
        <v>40</v>
      </c>
    </row>
    <row r="27" spans="1:3" ht="12" customHeight="1"/>
    <row r="28" spans="1:3" ht="12" customHeight="1">
      <c r="A28" s="1" t="s">
        <v>3</v>
      </c>
      <c r="B28" s="2">
        <f>+B9/$B$46/B31/$B$48*$B$44</f>
        <v>4.1980671600010719</v>
      </c>
      <c r="C28" s="1" t="s">
        <v>29</v>
      </c>
    </row>
    <row r="29" spans="1:3" ht="12" customHeight="1">
      <c r="A29" s="1" t="s">
        <v>14</v>
      </c>
      <c r="B29" s="3">
        <v>100</v>
      </c>
      <c r="C29" s="1" t="s">
        <v>18</v>
      </c>
    </row>
    <row r="30" spans="1:3" ht="12" customHeight="1">
      <c r="A30" s="1" t="s">
        <v>15</v>
      </c>
      <c r="B30" s="3">
        <v>6.35</v>
      </c>
      <c r="C30" s="1" t="s">
        <v>45</v>
      </c>
    </row>
    <row r="31" spans="1:3" ht="12" customHeight="1">
      <c r="A31" s="1" t="s">
        <v>21</v>
      </c>
      <c r="B31" s="2">
        <f>+PI()*((B30/B45)^2)/4</f>
        <v>3.1669217443593606E-5</v>
      </c>
      <c r="C31" s="1" t="s">
        <v>30</v>
      </c>
    </row>
    <row r="32" spans="1:3" ht="12" customHeight="1">
      <c r="A32" s="1" t="s">
        <v>11</v>
      </c>
      <c r="B32" s="4">
        <f>+(B30/$B$45)*(B28/$B$44)*($B$15*$B$49)/($B$16/$B$47)</f>
        <v>139.95306394653574</v>
      </c>
      <c r="C32" s="1" t="s">
        <v>53</v>
      </c>
    </row>
    <row r="33" spans="1:3" ht="12" customHeight="1"/>
    <row r="34" spans="1:3" ht="12" customHeight="1">
      <c r="A34" s="1" t="s">
        <v>41</v>
      </c>
    </row>
    <row r="35" spans="1:3" ht="12" customHeight="1"/>
    <row r="36" spans="1:3" ht="12" customHeight="1">
      <c r="A36" s="1" t="s">
        <v>13</v>
      </c>
      <c r="B36" s="2">
        <f>+B9/$B$46/B39/$B$48*$B$44</f>
        <v>169.27656305914323</v>
      </c>
      <c r="C36" s="1" t="s">
        <v>29</v>
      </c>
    </row>
    <row r="37" spans="1:3" ht="12" customHeight="1">
      <c r="A37" s="1" t="s">
        <v>16</v>
      </c>
      <c r="B37" s="3">
        <v>3.81</v>
      </c>
      <c r="C37" s="1" t="s">
        <v>46</v>
      </c>
    </row>
    <row r="38" spans="1:3" ht="12" customHeight="1">
      <c r="A38" s="1" t="s">
        <v>17</v>
      </c>
      <c r="B38" s="3">
        <v>1</v>
      </c>
      <c r="C38" s="1" t="s">
        <v>48</v>
      </c>
    </row>
    <row r="39" spans="1:3" ht="12" customHeight="1">
      <c r="A39" s="1" t="s">
        <v>21</v>
      </c>
      <c r="B39" s="2">
        <f>+PI()*((B38/B45)^2)/4</f>
        <v>7.8539816339744823E-7</v>
      </c>
      <c r="C39" s="1" t="s">
        <v>30</v>
      </c>
    </row>
    <row r="40" spans="1:3" ht="12" customHeight="1">
      <c r="A40" s="1" t="s">
        <v>11</v>
      </c>
      <c r="B40" s="4">
        <f>+(B38/$B$45)*(B36/$B$44)*($B$15*$B$49)/($B$16/$B$47)</f>
        <v>888.70195606050197</v>
      </c>
      <c r="C40" s="1" t="s">
        <v>53</v>
      </c>
    </row>
    <row r="41" spans="1:3" ht="12" customHeight="1"/>
    <row r="42" spans="1:3" ht="12" customHeight="1">
      <c r="A42" s="1" t="s">
        <v>31</v>
      </c>
    </row>
    <row r="43" spans="1:3" ht="12" customHeight="1"/>
    <row r="44" spans="1:3" ht="12" customHeight="1">
      <c r="B44" s="6">
        <v>100</v>
      </c>
      <c r="C44" s="1" t="s">
        <v>25</v>
      </c>
    </row>
    <row r="45" spans="1:3" ht="12" customHeight="1">
      <c r="B45" s="6">
        <v>1000</v>
      </c>
      <c r="C45" s="1" t="s">
        <v>22</v>
      </c>
    </row>
    <row r="46" spans="1:3" ht="12" customHeight="1">
      <c r="B46" s="6">
        <v>1000000</v>
      </c>
      <c r="C46" s="1" t="s">
        <v>23</v>
      </c>
    </row>
    <row r="47" spans="1:3" ht="12" customHeight="1">
      <c r="B47" s="6">
        <v>1000</v>
      </c>
      <c r="C47" s="1" t="s">
        <v>24</v>
      </c>
    </row>
    <row r="48" spans="1:3" ht="12" customHeight="1">
      <c r="B48" s="6">
        <v>60</v>
      </c>
      <c r="C48" s="1" t="s">
        <v>26</v>
      </c>
    </row>
    <row r="49" spans="2:3" ht="12" customHeight="1">
      <c r="B49" s="6">
        <v>1000</v>
      </c>
      <c r="C49" s="1" t="s">
        <v>27</v>
      </c>
    </row>
  </sheetData>
  <phoneticPr fontId="0" type="noConversion"/>
  <printOptions headings="1" gridLines="1"/>
  <pageMargins left="1" right="1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Calculations</vt:lpstr>
      <vt:lpstr>Calculations!Print_Area</vt:lpstr>
    </vt:vector>
  </TitlesOfParts>
  <Company>Milwaukee School Of Engineering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S. Tritt</dc:creator>
  <cp:lastModifiedBy>Charles S. Tritt, Ph.D.</cp:lastModifiedBy>
  <cp:lastPrinted>2003-12-16T19:44:21Z</cp:lastPrinted>
  <dcterms:created xsi:type="dcterms:W3CDTF">1999-12-08T20:21:11Z</dcterms:created>
  <dcterms:modified xsi:type="dcterms:W3CDTF">2008-12-17T14:38:49Z</dcterms:modified>
</cp:coreProperties>
</file>